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mariusgondor/Desktop/DOSARE MELE/analiză_EN_BAC_2026 /BAC rezultate /analiza rezultate _ pe ani /"/>
    </mc:Choice>
  </mc:AlternateContent>
  <xr:revisionPtr revIDLastSave="0" documentId="8_{179BFAAE-022B-4B46-8A00-DD2F3B59965B}" xr6:coauthVersionLast="47" xr6:coauthVersionMax="47" xr10:uidLastSave="{00000000-0000-0000-0000-000000000000}"/>
  <bookViews>
    <workbookView xWindow="0" yWindow="660" windowWidth="29400" windowHeight="18460" tabRatio="500" activeTab="9" xr2:uid="{00000000-000D-0000-FFFF-FFFF00000000}"/>
  </bookViews>
  <sheets>
    <sheet name="Rezumat" sheetId="1" r:id="rId1"/>
    <sheet name="Date_unitati" sheetId="2" r:id="rId2"/>
    <sheet name="Evoluție promovabilitate" sheetId="3" r:id="rId3"/>
    <sheet name="Evoluție medie generală" sheetId="4" r:id="rId4"/>
    <sheet name="Evoluție Lb. Română" sheetId="5" r:id="rId5"/>
    <sheet name="Date_ProbaC" sheetId="6" r:id="rId6"/>
    <sheet name="Date_ProbaD" sheetId="7" r:id="rId7"/>
    <sheet name="Date_Materna" sheetId="8" r:id="rId8"/>
    <sheet name="Evoluție Proba C" sheetId="9" r:id="rId9"/>
    <sheet name="Evoluție Proba D" sheetId="10" r:id="rId10"/>
    <sheet name="Evoluție Lb. Maternă" sheetId="11" r:id="rId11"/>
    <sheet name="Metodologie" sheetId="12" r:id="rId1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4" i="8" l="1"/>
  <c r="K3" i="8"/>
  <c r="K2" i="8"/>
  <c r="K208" i="7"/>
  <c r="K207" i="7"/>
  <c r="K206" i="7"/>
  <c r="K205" i="7"/>
  <c r="K204" i="7"/>
  <c r="K203" i="7"/>
  <c r="K202" i="7"/>
  <c r="K201" i="7"/>
  <c r="K200" i="7"/>
  <c r="K199" i="7"/>
  <c r="K198" i="7"/>
  <c r="K197" i="7"/>
  <c r="K196" i="7"/>
  <c r="K195" i="7"/>
  <c r="K194" i="7"/>
  <c r="K193" i="7"/>
  <c r="K192" i="7"/>
  <c r="K191" i="7"/>
  <c r="K190" i="7"/>
  <c r="K189" i="7"/>
  <c r="K188" i="7"/>
  <c r="K187" i="7"/>
  <c r="K186" i="7"/>
  <c r="K185" i="7"/>
  <c r="K184" i="7"/>
  <c r="K183" i="7"/>
  <c r="K182" i="7"/>
  <c r="K181" i="7"/>
  <c r="K180" i="7"/>
  <c r="K179" i="7"/>
  <c r="K178" i="7"/>
  <c r="K177" i="7"/>
  <c r="K176" i="7"/>
  <c r="K175" i="7"/>
  <c r="K174" i="7"/>
  <c r="K173" i="7"/>
  <c r="K172" i="7"/>
  <c r="K171" i="7"/>
  <c r="K170" i="7"/>
  <c r="K169" i="7"/>
  <c r="K168" i="7"/>
  <c r="K167" i="7"/>
  <c r="K166" i="7"/>
  <c r="K165" i="7"/>
  <c r="K164" i="7"/>
  <c r="K163" i="7"/>
  <c r="K162" i="7"/>
  <c r="K161" i="7"/>
  <c r="K160" i="7"/>
  <c r="K159" i="7"/>
  <c r="K158" i="7"/>
  <c r="K157" i="7"/>
  <c r="K156" i="7"/>
  <c r="K155" i="7"/>
  <c r="K154" i="7"/>
  <c r="K153" i="7"/>
  <c r="K152" i="7"/>
  <c r="K151" i="7"/>
  <c r="K150" i="7"/>
  <c r="K149" i="7"/>
  <c r="K148" i="7"/>
  <c r="K147" i="7"/>
  <c r="K146" i="7"/>
  <c r="K145" i="7"/>
  <c r="K144" i="7"/>
  <c r="K143" i="7"/>
  <c r="K142" i="7"/>
  <c r="K141" i="7"/>
  <c r="K140" i="7"/>
  <c r="K139" i="7"/>
  <c r="K138" i="7"/>
  <c r="K137" i="7"/>
  <c r="K136" i="7"/>
  <c r="K135" i="7"/>
  <c r="K134" i="7"/>
  <c r="K133" i="7"/>
  <c r="K132" i="7"/>
  <c r="K131" i="7"/>
  <c r="K130" i="7"/>
  <c r="K129" i="7"/>
  <c r="K128" i="7"/>
  <c r="K127" i="7"/>
  <c r="K126" i="7"/>
  <c r="K125" i="7"/>
  <c r="K124" i="7"/>
  <c r="K123" i="7"/>
  <c r="K122" i="7"/>
  <c r="K121" i="7"/>
  <c r="K120" i="7"/>
  <c r="K119" i="7"/>
  <c r="K118" i="7"/>
  <c r="K117" i="7"/>
  <c r="K116" i="7"/>
  <c r="K115" i="7"/>
  <c r="K114" i="7"/>
  <c r="K113" i="7"/>
  <c r="K112" i="7"/>
  <c r="K111" i="7"/>
  <c r="K110" i="7"/>
  <c r="K109" i="7"/>
  <c r="K108" i="7"/>
  <c r="K107" i="7"/>
  <c r="K106" i="7"/>
  <c r="K105" i="7"/>
  <c r="K104" i="7"/>
  <c r="K103" i="7"/>
  <c r="K102" i="7"/>
  <c r="K101" i="7"/>
  <c r="K100" i="7"/>
  <c r="K99" i="7"/>
  <c r="K98" i="7"/>
  <c r="K97" i="7"/>
  <c r="K96" i="7"/>
  <c r="K95" i="7"/>
  <c r="K94" i="7"/>
  <c r="K93" i="7"/>
  <c r="K92" i="7"/>
  <c r="K91" i="7"/>
  <c r="K90" i="7"/>
  <c r="K89" i="7"/>
  <c r="K88" i="7"/>
  <c r="K87" i="7"/>
  <c r="K86" i="7"/>
  <c r="K85" i="7"/>
  <c r="K84" i="7"/>
  <c r="K83" i="7"/>
  <c r="K82" i="7"/>
  <c r="K81" i="7"/>
  <c r="K80" i="7"/>
  <c r="K79" i="7"/>
  <c r="K78" i="7"/>
  <c r="K77" i="7"/>
  <c r="K76" i="7"/>
  <c r="K75" i="7"/>
  <c r="K74" i="7"/>
  <c r="K73" i="7"/>
  <c r="K72" i="7"/>
  <c r="K71" i="7"/>
  <c r="K70" i="7"/>
  <c r="K69" i="7"/>
  <c r="K68" i="7"/>
  <c r="K67" i="7"/>
  <c r="K66" i="7"/>
  <c r="K65" i="7"/>
  <c r="K64" i="7"/>
  <c r="K63" i="7"/>
  <c r="K62" i="7"/>
  <c r="K61" i="7"/>
  <c r="K60" i="7"/>
  <c r="K59" i="7"/>
  <c r="K58" i="7"/>
  <c r="K57" i="7"/>
  <c r="K56" i="7"/>
  <c r="K55" i="7"/>
  <c r="K54" i="7"/>
  <c r="K53" i="7"/>
  <c r="K52" i="7"/>
  <c r="K51" i="7"/>
  <c r="K50" i="7"/>
  <c r="K49" i="7"/>
  <c r="K48" i="7"/>
  <c r="K47" i="7"/>
  <c r="K46" i="7"/>
  <c r="K45" i="7"/>
  <c r="K44" i="7"/>
  <c r="K43" i="7"/>
  <c r="K42" i="7"/>
  <c r="K41" i="7"/>
  <c r="K40" i="7"/>
  <c r="K39" i="7"/>
  <c r="K38" i="7"/>
  <c r="K37" i="7"/>
  <c r="K36" i="7"/>
  <c r="K35" i="7"/>
  <c r="K34" i="7"/>
  <c r="K33" i="7"/>
  <c r="K32" i="7"/>
  <c r="K31" i="7"/>
  <c r="K30" i="7"/>
  <c r="K29" i="7"/>
  <c r="K28" i="7"/>
  <c r="K27" i="7"/>
  <c r="K26" i="7"/>
  <c r="K25" i="7"/>
  <c r="K24" i="7"/>
  <c r="K23" i="7"/>
  <c r="K22" i="7"/>
  <c r="K21" i="7"/>
  <c r="K20" i="7"/>
  <c r="K19" i="7"/>
  <c r="K18" i="7"/>
  <c r="K17" i="7"/>
  <c r="K16" i="7"/>
  <c r="K15" i="7"/>
  <c r="K14" i="7"/>
  <c r="K13" i="7"/>
  <c r="K12" i="7"/>
  <c r="K11" i="7"/>
  <c r="K10" i="7"/>
  <c r="K9" i="7"/>
  <c r="K8" i="7"/>
  <c r="K7" i="7"/>
  <c r="K6" i="7"/>
  <c r="K5" i="7"/>
  <c r="K4" i="7"/>
  <c r="K3" i="7"/>
  <c r="K2" i="7"/>
  <c r="E121" i="10" s="1"/>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K15" i="6"/>
  <c r="K14" i="6"/>
  <c r="K13" i="6"/>
  <c r="K12" i="6"/>
  <c r="K11" i="6"/>
  <c r="K10" i="6"/>
  <c r="K9" i="6"/>
  <c r="K8" i="6"/>
  <c r="K7" i="6"/>
  <c r="K6" i="6"/>
  <c r="K5" i="6"/>
  <c r="K4" i="6"/>
  <c r="K3" i="6"/>
  <c r="K2" i="6"/>
  <c r="E89" i="9" s="1"/>
  <c r="J46" i="5"/>
  <c r="I46" i="5"/>
  <c r="G46" i="5"/>
  <c r="F46" i="5"/>
  <c r="E46" i="5"/>
  <c r="G45" i="5"/>
  <c r="J45" i="5" s="1"/>
  <c r="F45" i="5"/>
  <c r="I45" i="5" s="1"/>
  <c r="E45" i="5"/>
  <c r="I44" i="5"/>
  <c r="G44" i="5"/>
  <c r="F44" i="5"/>
  <c r="H44" i="5" s="1"/>
  <c r="E44" i="5"/>
  <c r="H43" i="5"/>
  <c r="G43" i="5"/>
  <c r="J43" i="5" s="1"/>
  <c r="F43" i="5"/>
  <c r="E43" i="5"/>
  <c r="G42" i="5"/>
  <c r="J42" i="5" s="1"/>
  <c r="F42" i="5"/>
  <c r="H42" i="5" s="1"/>
  <c r="E42" i="5"/>
  <c r="J41" i="5"/>
  <c r="I41" i="5"/>
  <c r="G41" i="5"/>
  <c r="F41" i="5"/>
  <c r="H41" i="5" s="1"/>
  <c r="E41" i="5"/>
  <c r="G40" i="5"/>
  <c r="J40" i="5" s="1"/>
  <c r="F40" i="5"/>
  <c r="H40" i="5" s="1"/>
  <c r="E40" i="5"/>
  <c r="I39" i="5"/>
  <c r="H39" i="5"/>
  <c r="G39" i="5"/>
  <c r="J39" i="5" s="1"/>
  <c r="F39" i="5"/>
  <c r="E39" i="5"/>
  <c r="G38" i="5"/>
  <c r="I38" i="5" s="1"/>
  <c r="F38" i="5"/>
  <c r="E38" i="5"/>
  <c r="H38" i="5" s="1"/>
  <c r="I37" i="5"/>
  <c r="G37" i="5"/>
  <c r="F37" i="5"/>
  <c r="H37" i="5" s="1"/>
  <c r="E37" i="5"/>
  <c r="J37" i="5" s="1"/>
  <c r="G36" i="5"/>
  <c r="J36" i="5" s="1"/>
  <c r="F36" i="5"/>
  <c r="H36" i="5" s="1"/>
  <c r="E36" i="5"/>
  <c r="G35" i="5"/>
  <c r="I35" i="5" s="1"/>
  <c r="F35" i="5"/>
  <c r="H35" i="5" s="1"/>
  <c r="E35" i="5"/>
  <c r="J35" i="5" s="1"/>
  <c r="H34" i="5"/>
  <c r="G34" i="5"/>
  <c r="J34" i="5" s="1"/>
  <c r="F34" i="5"/>
  <c r="E34" i="5"/>
  <c r="G33" i="5"/>
  <c r="J33" i="5" s="1"/>
  <c r="F33" i="5"/>
  <c r="E33" i="5"/>
  <c r="H33" i="5" s="1"/>
  <c r="J32" i="5"/>
  <c r="I32" i="5"/>
  <c r="H32" i="5"/>
  <c r="G32" i="5"/>
  <c r="F32" i="5"/>
  <c r="E32" i="5"/>
  <c r="G31" i="5"/>
  <c r="J31" i="5" s="1"/>
  <c r="F31" i="5"/>
  <c r="H31" i="5" s="1"/>
  <c r="E31" i="5"/>
  <c r="J30" i="5"/>
  <c r="I30" i="5"/>
  <c r="H30" i="5"/>
  <c r="G30" i="5"/>
  <c r="F30" i="5"/>
  <c r="E30" i="5"/>
  <c r="G29" i="5"/>
  <c r="F29" i="5"/>
  <c r="H29" i="5" s="1"/>
  <c r="E29" i="5"/>
  <c r="I28" i="5"/>
  <c r="G28" i="5"/>
  <c r="F28" i="5"/>
  <c r="E28" i="5"/>
  <c r="H28" i="5" s="1"/>
  <c r="H27" i="5"/>
  <c r="G27" i="5"/>
  <c r="J27" i="5" s="1"/>
  <c r="F27" i="5"/>
  <c r="E27" i="5"/>
  <c r="G26" i="5"/>
  <c r="J26" i="5" s="1"/>
  <c r="F26" i="5"/>
  <c r="H26" i="5" s="1"/>
  <c r="E26" i="5"/>
  <c r="J25" i="5"/>
  <c r="I25" i="5"/>
  <c r="H25" i="5"/>
  <c r="G25" i="5"/>
  <c r="F25" i="5"/>
  <c r="E25" i="5"/>
  <c r="G24" i="5"/>
  <c r="I24" i="5" s="1"/>
  <c r="F24" i="5"/>
  <c r="H24" i="5" s="1"/>
  <c r="E24" i="5"/>
  <c r="I23" i="5"/>
  <c r="G23" i="5"/>
  <c r="F23" i="5"/>
  <c r="H23" i="5" s="1"/>
  <c r="E23" i="5"/>
  <c r="J23" i="5" s="1"/>
  <c r="H22" i="5"/>
  <c r="G22" i="5"/>
  <c r="J22" i="5" s="1"/>
  <c r="F22" i="5"/>
  <c r="E22" i="5"/>
  <c r="G21" i="5"/>
  <c r="J21" i="5" s="1"/>
  <c r="F21" i="5"/>
  <c r="H21" i="5" s="1"/>
  <c r="E21" i="5"/>
  <c r="J20" i="5"/>
  <c r="I20" i="5"/>
  <c r="H20" i="5"/>
  <c r="G20" i="5"/>
  <c r="F20" i="5"/>
  <c r="E20" i="5"/>
  <c r="G19" i="5"/>
  <c r="I19" i="5" s="1"/>
  <c r="F19" i="5"/>
  <c r="H19" i="5" s="1"/>
  <c r="E19" i="5"/>
  <c r="I18" i="5"/>
  <c r="G18" i="5"/>
  <c r="F18" i="5"/>
  <c r="H18" i="5" s="1"/>
  <c r="E18" i="5"/>
  <c r="J18" i="5" s="1"/>
  <c r="H17" i="5"/>
  <c r="G17" i="5"/>
  <c r="J17" i="5" s="1"/>
  <c r="F17" i="5"/>
  <c r="E17" i="5"/>
  <c r="G16" i="5"/>
  <c r="J16" i="5" s="1"/>
  <c r="F16" i="5"/>
  <c r="H16" i="5" s="1"/>
  <c r="E16" i="5"/>
  <c r="J15" i="5"/>
  <c r="I15" i="5"/>
  <c r="H15" i="5"/>
  <c r="G15" i="5"/>
  <c r="F15" i="5"/>
  <c r="E15" i="5"/>
  <c r="G14" i="5"/>
  <c r="I14" i="5" s="1"/>
  <c r="F14" i="5"/>
  <c r="H14" i="5" s="1"/>
  <c r="E14" i="5"/>
  <c r="I13" i="5"/>
  <c r="G13" i="5"/>
  <c r="F13" i="5"/>
  <c r="H13" i="5" s="1"/>
  <c r="E13" i="5"/>
  <c r="J13" i="5" s="1"/>
  <c r="H12" i="5"/>
  <c r="G12" i="5"/>
  <c r="J12" i="5" s="1"/>
  <c r="F12" i="5"/>
  <c r="E12" i="5"/>
  <c r="G11" i="5"/>
  <c r="J11" i="5" s="1"/>
  <c r="F11" i="5"/>
  <c r="H11" i="5" s="1"/>
  <c r="E11" i="5"/>
  <c r="J10" i="5"/>
  <c r="I10" i="5"/>
  <c r="H10" i="5"/>
  <c r="G10" i="5"/>
  <c r="F10" i="5"/>
  <c r="E10" i="5"/>
  <c r="G9" i="5"/>
  <c r="J9" i="5" s="1"/>
  <c r="F9" i="5"/>
  <c r="H9" i="5" s="1"/>
  <c r="E9" i="5"/>
  <c r="I8" i="5"/>
  <c r="G8" i="5"/>
  <c r="F8" i="5"/>
  <c r="H8" i="5" s="1"/>
  <c r="E8" i="5"/>
  <c r="J8" i="5" s="1"/>
  <c r="H7" i="5"/>
  <c r="G7" i="5"/>
  <c r="J7" i="5" s="1"/>
  <c r="F7" i="5"/>
  <c r="E7" i="5"/>
  <c r="G6" i="5"/>
  <c r="J6" i="5" s="1"/>
  <c r="F6" i="5"/>
  <c r="H6" i="5" s="1"/>
  <c r="E6" i="5"/>
  <c r="J5" i="5"/>
  <c r="I5" i="5"/>
  <c r="H5" i="5"/>
  <c r="G5" i="5"/>
  <c r="F5" i="5"/>
  <c r="E5" i="5"/>
  <c r="G4" i="5"/>
  <c r="J4" i="5" s="1"/>
  <c r="F4" i="5"/>
  <c r="H4" i="5" s="1"/>
  <c r="E4" i="5"/>
  <c r="I46" i="4"/>
  <c r="G46" i="4"/>
  <c r="F46" i="4"/>
  <c r="H46" i="4" s="1"/>
  <c r="E46" i="4"/>
  <c r="J46" i="4" s="1"/>
  <c r="H45" i="4"/>
  <c r="G45" i="4"/>
  <c r="J45" i="4" s="1"/>
  <c r="F45" i="4"/>
  <c r="E45" i="4"/>
  <c r="G44" i="4"/>
  <c r="J44" i="4" s="1"/>
  <c r="F44" i="4"/>
  <c r="H44" i="4" s="1"/>
  <c r="E44" i="4"/>
  <c r="J43" i="4"/>
  <c r="I43" i="4"/>
  <c r="H43" i="4"/>
  <c r="G43" i="4"/>
  <c r="F43" i="4"/>
  <c r="E43" i="4"/>
  <c r="G42" i="4"/>
  <c r="I42" i="4" s="1"/>
  <c r="F42" i="4"/>
  <c r="H42" i="4" s="1"/>
  <c r="E42" i="4"/>
  <c r="I41" i="4"/>
  <c r="G41" i="4"/>
  <c r="F41" i="4"/>
  <c r="H41" i="4" s="1"/>
  <c r="E41" i="4"/>
  <c r="J41" i="4" s="1"/>
  <c r="H40" i="4"/>
  <c r="G40" i="4"/>
  <c r="J40" i="4" s="1"/>
  <c r="F40" i="4"/>
  <c r="E40" i="4"/>
  <c r="G39" i="4"/>
  <c r="J39" i="4" s="1"/>
  <c r="F39" i="4"/>
  <c r="H39" i="4" s="1"/>
  <c r="E39" i="4"/>
  <c r="J38" i="4"/>
  <c r="I38" i="4"/>
  <c r="H38" i="4"/>
  <c r="G38" i="4"/>
  <c r="F38" i="4"/>
  <c r="E38" i="4"/>
  <c r="G37" i="4"/>
  <c r="I37" i="4" s="1"/>
  <c r="F37" i="4"/>
  <c r="H37" i="4" s="1"/>
  <c r="E37" i="4"/>
  <c r="I36" i="4"/>
  <c r="G36" i="4"/>
  <c r="J36" i="4" s="1"/>
  <c r="F36" i="4"/>
  <c r="H36" i="4" s="1"/>
  <c r="E36" i="4"/>
  <c r="H35" i="4"/>
  <c r="G35" i="4"/>
  <c r="J35" i="4" s="1"/>
  <c r="F35" i="4"/>
  <c r="E35" i="4"/>
  <c r="G34" i="4"/>
  <c r="J34" i="4" s="1"/>
  <c r="F34" i="4"/>
  <c r="H34" i="4" s="1"/>
  <c r="E34" i="4"/>
  <c r="J33" i="4"/>
  <c r="I33" i="4"/>
  <c r="G33" i="4"/>
  <c r="F33" i="4"/>
  <c r="E33" i="4"/>
  <c r="H33" i="4" s="1"/>
  <c r="G32" i="4"/>
  <c r="J32" i="4" s="1"/>
  <c r="F32" i="4"/>
  <c r="H32" i="4" s="1"/>
  <c r="E32" i="4"/>
  <c r="I31" i="4"/>
  <c r="G31" i="4"/>
  <c r="J31" i="4" s="1"/>
  <c r="F31" i="4"/>
  <c r="H31" i="4" s="1"/>
  <c r="E31" i="4"/>
  <c r="H30" i="4"/>
  <c r="G30" i="4"/>
  <c r="I30" i="4" s="1"/>
  <c r="F30" i="4"/>
  <c r="E30" i="4"/>
  <c r="G29" i="4"/>
  <c r="J29" i="4" s="1"/>
  <c r="F29" i="4"/>
  <c r="H29" i="4" s="1"/>
  <c r="E29" i="4"/>
  <c r="J28" i="4"/>
  <c r="I28" i="4"/>
  <c r="G28" i="4"/>
  <c r="F28" i="4"/>
  <c r="E28" i="4"/>
  <c r="H28" i="4" s="1"/>
  <c r="G27" i="4"/>
  <c r="I27" i="4" s="1"/>
  <c r="F27" i="4"/>
  <c r="H27" i="4" s="1"/>
  <c r="E27" i="4"/>
  <c r="I26" i="4"/>
  <c r="G26" i="4"/>
  <c r="J26" i="4" s="1"/>
  <c r="F26" i="4"/>
  <c r="H26" i="4" s="1"/>
  <c r="E26" i="4"/>
  <c r="H25" i="4"/>
  <c r="G25" i="4"/>
  <c r="J25" i="4" s="1"/>
  <c r="F25" i="4"/>
  <c r="E25" i="4"/>
  <c r="G24" i="4"/>
  <c r="J24" i="4" s="1"/>
  <c r="F24" i="4"/>
  <c r="H24" i="4" s="1"/>
  <c r="E24" i="4"/>
  <c r="J23" i="4"/>
  <c r="I23" i="4"/>
  <c r="G23" i="4"/>
  <c r="F23" i="4"/>
  <c r="E23" i="4"/>
  <c r="H23" i="4" s="1"/>
  <c r="G22" i="4"/>
  <c r="I22" i="4" s="1"/>
  <c r="F22" i="4"/>
  <c r="H22" i="4" s="1"/>
  <c r="E22" i="4"/>
  <c r="I21" i="4"/>
  <c r="G21" i="4"/>
  <c r="J21" i="4" s="1"/>
  <c r="F21" i="4"/>
  <c r="H21" i="4" s="1"/>
  <c r="E21" i="4"/>
  <c r="H20" i="4"/>
  <c r="G20" i="4"/>
  <c r="J20" i="4" s="1"/>
  <c r="F20" i="4"/>
  <c r="E20" i="4"/>
  <c r="G19" i="4"/>
  <c r="J19" i="4" s="1"/>
  <c r="F19" i="4"/>
  <c r="H19" i="4" s="1"/>
  <c r="E19" i="4"/>
  <c r="J18" i="4"/>
  <c r="I18" i="4"/>
  <c r="G18" i="4"/>
  <c r="F18" i="4"/>
  <c r="E18" i="4"/>
  <c r="H18" i="4" s="1"/>
  <c r="G17" i="4"/>
  <c r="J17" i="4" s="1"/>
  <c r="F17" i="4"/>
  <c r="H17" i="4" s="1"/>
  <c r="E17" i="4"/>
  <c r="I16" i="4"/>
  <c r="G16" i="4"/>
  <c r="J16" i="4" s="1"/>
  <c r="F16" i="4"/>
  <c r="H16" i="4" s="1"/>
  <c r="E16" i="4"/>
  <c r="H15" i="4"/>
  <c r="G15" i="4"/>
  <c r="J15" i="4" s="1"/>
  <c r="F15" i="4"/>
  <c r="E15" i="4"/>
  <c r="G14" i="4"/>
  <c r="J14" i="4" s="1"/>
  <c r="F14" i="4"/>
  <c r="H14" i="4" s="1"/>
  <c r="E14" i="4"/>
  <c r="J13" i="4"/>
  <c r="I13" i="4"/>
  <c r="G13" i="4"/>
  <c r="F13" i="4"/>
  <c r="E13" i="4"/>
  <c r="H13" i="4" s="1"/>
  <c r="G12" i="4"/>
  <c r="I12" i="4" s="1"/>
  <c r="F12" i="4"/>
  <c r="H12" i="4" s="1"/>
  <c r="E12" i="4"/>
  <c r="I11" i="4"/>
  <c r="G11" i="4"/>
  <c r="J11" i="4" s="1"/>
  <c r="F11" i="4"/>
  <c r="H11" i="4" s="1"/>
  <c r="E11" i="4"/>
  <c r="H10" i="4"/>
  <c r="G10" i="4"/>
  <c r="I10" i="4" s="1"/>
  <c r="F10" i="4"/>
  <c r="E10" i="4"/>
  <c r="G9" i="4"/>
  <c r="J9" i="4" s="1"/>
  <c r="F9" i="4"/>
  <c r="H9" i="4" s="1"/>
  <c r="E9" i="4"/>
  <c r="J8" i="4"/>
  <c r="I8" i="4"/>
  <c r="G8" i="4"/>
  <c r="F8" i="4"/>
  <c r="E8" i="4"/>
  <c r="H8" i="4" s="1"/>
  <c r="G7" i="4"/>
  <c r="I7" i="4" s="1"/>
  <c r="F7" i="4"/>
  <c r="H7" i="4" s="1"/>
  <c r="E7" i="4"/>
  <c r="I6" i="4"/>
  <c r="G6" i="4"/>
  <c r="J6" i="4" s="1"/>
  <c r="F6" i="4"/>
  <c r="H6" i="4" s="1"/>
  <c r="E6" i="4"/>
  <c r="H5" i="4"/>
  <c r="G5" i="4"/>
  <c r="I5" i="4" s="1"/>
  <c r="F5" i="4"/>
  <c r="E5" i="4"/>
  <c r="G4" i="4"/>
  <c r="J4" i="4" s="1"/>
  <c r="F4" i="4"/>
  <c r="H4" i="4" s="1"/>
  <c r="E4" i="4"/>
  <c r="J46" i="3"/>
  <c r="I46" i="3"/>
  <c r="G46" i="3"/>
  <c r="F46" i="3"/>
  <c r="E46" i="3"/>
  <c r="H46" i="3" s="1"/>
  <c r="G45" i="3"/>
  <c r="J45" i="3" s="1"/>
  <c r="F45" i="3"/>
  <c r="H45" i="3" s="1"/>
  <c r="E45" i="3"/>
  <c r="I44" i="3"/>
  <c r="G44" i="3"/>
  <c r="J44" i="3" s="1"/>
  <c r="F44" i="3"/>
  <c r="H44" i="3" s="1"/>
  <c r="E44" i="3"/>
  <c r="H43" i="3"/>
  <c r="G43" i="3"/>
  <c r="I43" i="3" s="1"/>
  <c r="F43" i="3"/>
  <c r="E43" i="3"/>
  <c r="G42" i="3"/>
  <c r="J42" i="3" s="1"/>
  <c r="F42" i="3"/>
  <c r="H42" i="3" s="1"/>
  <c r="E42" i="3"/>
  <c r="J41" i="3"/>
  <c r="I41" i="3"/>
  <c r="G41" i="3"/>
  <c r="F41" i="3"/>
  <c r="E41" i="3"/>
  <c r="H41" i="3" s="1"/>
  <c r="G40" i="3"/>
  <c r="J40" i="3" s="1"/>
  <c r="F40" i="3"/>
  <c r="H40" i="3" s="1"/>
  <c r="E40" i="3"/>
  <c r="I39" i="3"/>
  <c r="G39" i="3"/>
  <c r="J39" i="3" s="1"/>
  <c r="F39" i="3"/>
  <c r="H39" i="3" s="1"/>
  <c r="E39" i="3"/>
  <c r="H38" i="3"/>
  <c r="G38" i="3"/>
  <c r="I38" i="3" s="1"/>
  <c r="F38" i="3"/>
  <c r="E38" i="3"/>
  <c r="G37" i="3"/>
  <c r="J37" i="3" s="1"/>
  <c r="F37" i="3"/>
  <c r="H37" i="3" s="1"/>
  <c r="E37" i="3"/>
  <c r="J36" i="3"/>
  <c r="I36" i="3"/>
  <c r="G36" i="3"/>
  <c r="F36" i="3"/>
  <c r="E36" i="3"/>
  <c r="H36" i="3" s="1"/>
  <c r="G35" i="3"/>
  <c r="J35" i="3" s="1"/>
  <c r="F35" i="3"/>
  <c r="H35" i="3" s="1"/>
  <c r="E35" i="3"/>
  <c r="I34" i="3"/>
  <c r="G34" i="3"/>
  <c r="J34" i="3" s="1"/>
  <c r="F34" i="3"/>
  <c r="H34" i="3" s="1"/>
  <c r="E34" i="3"/>
  <c r="H33" i="3"/>
  <c r="G33" i="3"/>
  <c r="I33" i="3" s="1"/>
  <c r="F33" i="3"/>
  <c r="E33" i="3"/>
  <c r="G32" i="3"/>
  <c r="J32" i="3" s="1"/>
  <c r="F32" i="3"/>
  <c r="H32" i="3" s="1"/>
  <c r="E32" i="3"/>
  <c r="J31" i="3"/>
  <c r="I31" i="3"/>
  <c r="G31" i="3"/>
  <c r="F31" i="3"/>
  <c r="E31" i="3"/>
  <c r="H31" i="3" s="1"/>
  <c r="G30" i="3"/>
  <c r="J30" i="3" s="1"/>
  <c r="F30" i="3"/>
  <c r="H30" i="3" s="1"/>
  <c r="E30" i="3"/>
  <c r="I29" i="3"/>
  <c r="G29" i="3"/>
  <c r="J29" i="3" s="1"/>
  <c r="F29" i="3"/>
  <c r="H29" i="3" s="1"/>
  <c r="E29" i="3"/>
  <c r="H28" i="3"/>
  <c r="G28" i="3"/>
  <c r="I28" i="3" s="1"/>
  <c r="F28" i="3"/>
  <c r="E28" i="3"/>
  <c r="G27" i="3"/>
  <c r="J27" i="3" s="1"/>
  <c r="F27" i="3"/>
  <c r="H27" i="3" s="1"/>
  <c r="E27" i="3"/>
  <c r="J26" i="3"/>
  <c r="I26" i="3"/>
  <c r="G26" i="3"/>
  <c r="F26" i="3"/>
  <c r="E26" i="3"/>
  <c r="H26" i="3" s="1"/>
  <c r="G25" i="3"/>
  <c r="J25" i="3" s="1"/>
  <c r="F25" i="3"/>
  <c r="H25" i="3" s="1"/>
  <c r="E25" i="3"/>
  <c r="I24" i="3"/>
  <c r="G24" i="3"/>
  <c r="J24" i="3" s="1"/>
  <c r="F24" i="3"/>
  <c r="H24" i="3" s="1"/>
  <c r="E24" i="3"/>
  <c r="H23" i="3"/>
  <c r="G23" i="3"/>
  <c r="I23" i="3" s="1"/>
  <c r="F23" i="3"/>
  <c r="E23" i="3"/>
  <c r="G22" i="3"/>
  <c r="J22" i="3" s="1"/>
  <c r="F22" i="3"/>
  <c r="H22" i="3" s="1"/>
  <c r="E22" i="3"/>
  <c r="J21" i="3"/>
  <c r="I21" i="3"/>
  <c r="G21" i="3"/>
  <c r="F21" i="3"/>
  <c r="E21" i="3"/>
  <c r="H21" i="3" s="1"/>
  <c r="G20" i="3"/>
  <c r="J20" i="3" s="1"/>
  <c r="F20" i="3"/>
  <c r="H20" i="3" s="1"/>
  <c r="E20" i="3"/>
  <c r="I19" i="3"/>
  <c r="G19" i="3"/>
  <c r="J19" i="3" s="1"/>
  <c r="F19" i="3"/>
  <c r="H19" i="3" s="1"/>
  <c r="E19" i="3"/>
  <c r="H18" i="3"/>
  <c r="G18" i="3"/>
  <c r="I18" i="3" s="1"/>
  <c r="F18" i="3"/>
  <c r="E18" i="3"/>
  <c r="G17" i="3"/>
  <c r="J17" i="3" s="1"/>
  <c r="F17" i="3"/>
  <c r="H17" i="3" s="1"/>
  <c r="E17" i="3"/>
  <c r="J16" i="3"/>
  <c r="I16" i="3"/>
  <c r="G16" i="3"/>
  <c r="F16" i="3"/>
  <c r="E16" i="3"/>
  <c r="H16" i="3" s="1"/>
  <c r="G15" i="3"/>
  <c r="J15" i="3" s="1"/>
  <c r="F15" i="3"/>
  <c r="H15" i="3" s="1"/>
  <c r="E15" i="3"/>
  <c r="I14" i="3"/>
  <c r="G14" i="3"/>
  <c r="J14" i="3" s="1"/>
  <c r="F14" i="3"/>
  <c r="H14" i="3" s="1"/>
  <c r="E14" i="3"/>
  <c r="H13" i="3"/>
  <c r="G13" i="3"/>
  <c r="J13" i="3" s="1"/>
  <c r="F13" i="3"/>
  <c r="E13" i="3"/>
  <c r="G12" i="3"/>
  <c r="J12" i="3" s="1"/>
  <c r="F12" i="3"/>
  <c r="H12" i="3" s="1"/>
  <c r="E12" i="3"/>
  <c r="J11" i="3"/>
  <c r="I11" i="3"/>
  <c r="G11" i="3"/>
  <c r="F11" i="3"/>
  <c r="E11" i="3"/>
  <c r="H11" i="3" s="1"/>
  <c r="G10" i="3"/>
  <c r="I10" i="3" s="1"/>
  <c r="F10" i="3"/>
  <c r="H10" i="3" s="1"/>
  <c r="E10" i="3"/>
  <c r="I9" i="3"/>
  <c r="G9" i="3"/>
  <c r="J9" i="3" s="1"/>
  <c r="F9" i="3"/>
  <c r="H9" i="3" s="1"/>
  <c r="E9" i="3"/>
  <c r="H8" i="3"/>
  <c r="G8" i="3"/>
  <c r="J8" i="3" s="1"/>
  <c r="F8" i="3"/>
  <c r="E8" i="3"/>
  <c r="G7" i="3"/>
  <c r="J7" i="3" s="1"/>
  <c r="F7" i="3"/>
  <c r="H7" i="3" s="1"/>
  <c r="E7" i="3"/>
  <c r="J6" i="3"/>
  <c r="I6" i="3"/>
  <c r="G6" i="3"/>
  <c r="F6" i="3"/>
  <c r="E6" i="3"/>
  <c r="H6" i="3" s="1"/>
  <c r="G5" i="3"/>
  <c r="J5" i="3" s="1"/>
  <c r="F5" i="3"/>
  <c r="H5" i="3" s="1"/>
  <c r="E5" i="3"/>
  <c r="I4" i="3"/>
  <c r="G4" i="3"/>
  <c r="J4" i="3" s="1"/>
  <c r="F4" i="3"/>
  <c r="H4" i="3" s="1"/>
  <c r="E4" i="3"/>
  <c r="E17" i="1"/>
  <c r="E16" i="1"/>
  <c r="E15" i="1"/>
  <c r="E14" i="1"/>
  <c r="E13" i="1"/>
  <c r="E12" i="1"/>
  <c r="E11" i="1"/>
  <c r="E10" i="1"/>
  <c r="E9" i="1"/>
  <c r="E8" i="1"/>
  <c r="E7" i="1"/>
  <c r="E6" i="1"/>
  <c r="I13" i="3" l="1"/>
  <c r="E8" i="9"/>
  <c r="J13" i="9"/>
  <c r="I16" i="9"/>
  <c r="H19" i="9"/>
  <c r="G22" i="9"/>
  <c r="F25" i="9"/>
  <c r="E30" i="9"/>
  <c r="J35" i="9"/>
  <c r="G39" i="9"/>
  <c r="H42" i="9"/>
  <c r="I48" i="9"/>
  <c r="I57" i="9"/>
  <c r="H67" i="9"/>
  <c r="I77" i="9"/>
  <c r="I12" i="10"/>
  <c r="I61" i="10"/>
  <c r="E84" i="10"/>
  <c r="J28" i="5"/>
  <c r="J8" i="9"/>
  <c r="K8" i="9" s="1"/>
  <c r="I11" i="9"/>
  <c r="H14" i="9"/>
  <c r="G17" i="9"/>
  <c r="F20" i="9"/>
  <c r="E23" i="9"/>
  <c r="J30" i="9"/>
  <c r="I33" i="9"/>
  <c r="H36" i="9"/>
  <c r="H39" i="9"/>
  <c r="F51" i="9"/>
  <c r="J57" i="9"/>
  <c r="I67" i="9"/>
  <c r="J77" i="9"/>
  <c r="G13" i="10"/>
  <c r="E25" i="10"/>
  <c r="H42" i="10"/>
  <c r="H62" i="10"/>
  <c r="F84" i="10"/>
  <c r="H92" i="9"/>
  <c r="E91" i="9"/>
  <c r="I89" i="9"/>
  <c r="F88" i="9"/>
  <c r="J86" i="9"/>
  <c r="G85" i="9"/>
  <c r="H82" i="9"/>
  <c r="E81" i="9"/>
  <c r="I79" i="9"/>
  <c r="F78" i="9"/>
  <c r="J76" i="9"/>
  <c r="G75" i="9"/>
  <c r="H72" i="9"/>
  <c r="E71" i="9"/>
  <c r="I69" i="9"/>
  <c r="F68" i="9"/>
  <c r="J66" i="9"/>
  <c r="J93" i="9"/>
  <c r="K93" i="9" s="1"/>
  <c r="G92" i="9"/>
  <c r="H89" i="9"/>
  <c r="E88" i="9"/>
  <c r="I86" i="9"/>
  <c r="F85" i="9"/>
  <c r="J83" i="9"/>
  <c r="G82" i="9"/>
  <c r="H79" i="9"/>
  <c r="E78" i="9"/>
  <c r="I76" i="9"/>
  <c r="F75" i="9"/>
  <c r="J73" i="9"/>
  <c r="G72" i="9"/>
  <c r="H69" i="9"/>
  <c r="E68" i="9"/>
  <c r="I66" i="9"/>
  <c r="F65" i="9"/>
  <c r="I93" i="9"/>
  <c r="F92" i="9"/>
  <c r="J90" i="9"/>
  <c r="G89" i="9"/>
  <c r="H86" i="9"/>
  <c r="E85" i="9"/>
  <c r="I83" i="9"/>
  <c r="F82" i="9"/>
  <c r="J80" i="9"/>
  <c r="G79" i="9"/>
  <c r="H76" i="9"/>
  <c r="E75" i="9"/>
  <c r="I73" i="9"/>
  <c r="F72" i="9"/>
  <c r="J70" i="9"/>
  <c r="K70" i="9" s="1"/>
  <c r="G69" i="9"/>
  <c r="H66" i="9"/>
  <c r="E65" i="9"/>
  <c r="I92" i="9"/>
  <c r="F91" i="9"/>
  <c r="J89" i="9"/>
  <c r="G88" i="9"/>
  <c r="H85" i="9"/>
  <c r="E84" i="9"/>
  <c r="I82" i="9"/>
  <c r="F93" i="9"/>
  <c r="I90" i="9"/>
  <c r="I88" i="9"/>
  <c r="E86" i="9"/>
  <c r="H83" i="9"/>
  <c r="H81" i="9"/>
  <c r="F79" i="9"/>
  <c r="G77" i="9"/>
  <c r="H75" i="9"/>
  <c r="F73" i="9"/>
  <c r="G71" i="9"/>
  <c r="E69" i="9"/>
  <c r="F67" i="9"/>
  <c r="G65" i="9"/>
  <c r="I61" i="9"/>
  <c r="F60" i="9"/>
  <c r="J58" i="9"/>
  <c r="G57" i="9"/>
  <c r="H54" i="9"/>
  <c r="E53" i="9"/>
  <c r="I51" i="9"/>
  <c r="F48" i="9"/>
  <c r="J44" i="9"/>
  <c r="G43" i="9"/>
  <c r="H40" i="9"/>
  <c r="E39" i="9"/>
  <c r="I37" i="9"/>
  <c r="F36" i="9"/>
  <c r="J34" i="9"/>
  <c r="G33" i="9"/>
  <c r="H30" i="9"/>
  <c r="E27" i="9"/>
  <c r="I25" i="9"/>
  <c r="F24" i="9"/>
  <c r="J22" i="9"/>
  <c r="G21" i="9"/>
  <c r="H18" i="9"/>
  <c r="E17" i="9"/>
  <c r="I15" i="9"/>
  <c r="F14" i="9"/>
  <c r="J12" i="9"/>
  <c r="G11" i="9"/>
  <c r="H8" i="9"/>
  <c r="E7" i="9"/>
  <c r="E93" i="9"/>
  <c r="H90" i="9"/>
  <c r="H88" i="9"/>
  <c r="G83" i="9"/>
  <c r="G81" i="9"/>
  <c r="E79" i="9"/>
  <c r="F77" i="9"/>
  <c r="E73" i="9"/>
  <c r="F71" i="9"/>
  <c r="E67" i="9"/>
  <c r="H61" i="9"/>
  <c r="E60" i="9"/>
  <c r="I58" i="9"/>
  <c r="F57" i="9"/>
  <c r="J55" i="9"/>
  <c r="K55" i="9" s="1"/>
  <c r="G54" i="9"/>
  <c r="H51" i="9"/>
  <c r="E48" i="9"/>
  <c r="I44" i="9"/>
  <c r="F43" i="9"/>
  <c r="J41" i="9"/>
  <c r="G40" i="9"/>
  <c r="H37" i="9"/>
  <c r="E36" i="9"/>
  <c r="I34" i="9"/>
  <c r="F33" i="9"/>
  <c r="J31" i="9"/>
  <c r="G30" i="9"/>
  <c r="H25" i="9"/>
  <c r="E24" i="9"/>
  <c r="I22" i="9"/>
  <c r="F21" i="9"/>
  <c r="J19" i="9"/>
  <c r="G18" i="9"/>
  <c r="H15" i="9"/>
  <c r="E14" i="9"/>
  <c r="I12" i="9"/>
  <c r="F11" i="9"/>
  <c r="J9" i="9"/>
  <c r="G8" i="9"/>
  <c r="G90" i="9"/>
  <c r="J87" i="9"/>
  <c r="J85" i="9"/>
  <c r="K85" i="9" s="1"/>
  <c r="F83" i="9"/>
  <c r="F81" i="9"/>
  <c r="E77" i="9"/>
  <c r="J74" i="9"/>
  <c r="I70" i="9"/>
  <c r="J68" i="9"/>
  <c r="J62" i="9"/>
  <c r="G61" i="9"/>
  <c r="H58" i="9"/>
  <c r="E57" i="9"/>
  <c r="I55" i="9"/>
  <c r="F54" i="9"/>
  <c r="J52" i="9"/>
  <c r="G51" i="9"/>
  <c r="H44" i="9"/>
  <c r="E43" i="9"/>
  <c r="I41" i="9"/>
  <c r="F40" i="9"/>
  <c r="J38" i="9"/>
  <c r="G37" i="9"/>
  <c r="H34" i="9"/>
  <c r="E33" i="9"/>
  <c r="I31" i="9"/>
  <c r="F30" i="9"/>
  <c r="J26" i="9"/>
  <c r="K26" i="9" s="1"/>
  <c r="G25" i="9"/>
  <c r="H22" i="9"/>
  <c r="E21" i="9"/>
  <c r="I19" i="9"/>
  <c r="F18" i="9"/>
  <c r="J16" i="9"/>
  <c r="G15" i="9"/>
  <c r="H12" i="9"/>
  <c r="E11" i="9"/>
  <c r="I9" i="9"/>
  <c r="F8" i="9"/>
  <c r="J6" i="9"/>
  <c r="J92" i="9"/>
  <c r="F90" i="9"/>
  <c r="I87" i="9"/>
  <c r="I85" i="9"/>
  <c r="E83" i="9"/>
  <c r="I80" i="9"/>
  <c r="J78" i="9"/>
  <c r="K78" i="9" s="1"/>
  <c r="I74" i="9"/>
  <c r="J72" i="9"/>
  <c r="H70" i="9"/>
  <c r="I68" i="9"/>
  <c r="G66" i="9"/>
  <c r="I62" i="9"/>
  <c r="F61" i="9"/>
  <c r="J59" i="9"/>
  <c r="G58" i="9"/>
  <c r="H55" i="9"/>
  <c r="E54" i="9"/>
  <c r="I52" i="9"/>
  <c r="E92" i="9"/>
  <c r="E90" i="9"/>
  <c r="H87" i="9"/>
  <c r="H80" i="9"/>
  <c r="I78" i="9"/>
  <c r="G76" i="9"/>
  <c r="H74" i="9"/>
  <c r="I72" i="9"/>
  <c r="G70" i="9"/>
  <c r="H68" i="9"/>
  <c r="F66" i="9"/>
  <c r="H62" i="9"/>
  <c r="E61" i="9"/>
  <c r="I59" i="9"/>
  <c r="F58" i="9"/>
  <c r="J56" i="9"/>
  <c r="G55" i="9"/>
  <c r="H52" i="9"/>
  <c r="E51" i="9"/>
  <c r="I45" i="9"/>
  <c r="F44" i="9"/>
  <c r="J42" i="9"/>
  <c r="G41" i="9"/>
  <c r="H38" i="9"/>
  <c r="E37" i="9"/>
  <c r="I35" i="9"/>
  <c r="F34" i="9"/>
  <c r="J32" i="9"/>
  <c r="G31" i="9"/>
  <c r="H26" i="9"/>
  <c r="E25" i="9"/>
  <c r="I23" i="9"/>
  <c r="F22" i="9"/>
  <c r="J20" i="9"/>
  <c r="K20" i="9" s="1"/>
  <c r="G19" i="9"/>
  <c r="H16" i="9"/>
  <c r="E15" i="9"/>
  <c r="I13" i="9"/>
  <c r="F12" i="9"/>
  <c r="J10" i="9"/>
  <c r="G9" i="9"/>
  <c r="H6" i="9"/>
  <c r="G87" i="9"/>
  <c r="J84" i="9"/>
  <c r="K84" i="9" s="1"/>
  <c r="J82" i="9"/>
  <c r="K82" i="9" s="1"/>
  <c r="G80" i="9"/>
  <c r="H78" i="9"/>
  <c r="F76" i="9"/>
  <c r="G74" i="9"/>
  <c r="E72" i="9"/>
  <c r="F70" i="9"/>
  <c r="G68" i="9"/>
  <c r="E66" i="9"/>
  <c r="G62" i="9"/>
  <c r="H59" i="9"/>
  <c r="E58" i="9"/>
  <c r="I56" i="9"/>
  <c r="F55" i="9"/>
  <c r="J53" i="9"/>
  <c r="K53" i="9" s="1"/>
  <c r="G52" i="9"/>
  <c r="H45" i="9"/>
  <c r="E44" i="9"/>
  <c r="I42" i="9"/>
  <c r="F41" i="9"/>
  <c r="J39" i="9"/>
  <c r="K39" i="9" s="1"/>
  <c r="G38" i="9"/>
  <c r="J91" i="9"/>
  <c r="K91" i="9" s="1"/>
  <c r="F89" i="9"/>
  <c r="F87" i="9"/>
  <c r="I84" i="9"/>
  <c r="E82" i="9"/>
  <c r="F80" i="9"/>
  <c r="G78" i="9"/>
  <c r="E76" i="9"/>
  <c r="F74" i="9"/>
  <c r="E70" i="9"/>
  <c r="J67" i="9"/>
  <c r="K67" i="9" s="1"/>
  <c r="F62" i="9"/>
  <c r="J60" i="9"/>
  <c r="K60" i="9" s="1"/>
  <c r="G59" i="9"/>
  <c r="H56" i="9"/>
  <c r="E55" i="9"/>
  <c r="I53" i="9"/>
  <c r="F52" i="9"/>
  <c r="J48" i="9"/>
  <c r="G45" i="9"/>
  <c r="G93" i="9"/>
  <c r="G91" i="9"/>
  <c r="J88" i="9"/>
  <c r="K88" i="9" s="1"/>
  <c r="F86" i="9"/>
  <c r="F84" i="9"/>
  <c r="I81" i="9"/>
  <c r="J79" i="9"/>
  <c r="K79" i="9" s="1"/>
  <c r="H77" i="9"/>
  <c r="I75" i="9"/>
  <c r="G73" i="9"/>
  <c r="H71" i="9"/>
  <c r="F69" i="9"/>
  <c r="G67" i="9"/>
  <c r="H65" i="9"/>
  <c r="J61" i="9"/>
  <c r="G60" i="9"/>
  <c r="H57" i="9"/>
  <c r="E56" i="9"/>
  <c r="I54" i="9"/>
  <c r="F53" i="9"/>
  <c r="J51" i="9"/>
  <c r="G48" i="9"/>
  <c r="H43" i="9"/>
  <c r="E42" i="9"/>
  <c r="I40" i="9"/>
  <c r="F39" i="9"/>
  <c r="J37" i="9"/>
  <c r="G36" i="9"/>
  <c r="H33" i="9"/>
  <c r="E32" i="9"/>
  <c r="I30" i="9"/>
  <c r="F27" i="9"/>
  <c r="J25" i="9"/>
  <c r="K25" i="9" s="1"/>
  <c r="G24" i="9"/>
  <c r="H21" i="9"/>
  <c r="E20" i="9"/>
  <c r="I18" i="9"/>
  <c r="F17" i="9"/>
  <c r="J15" i="9"/>
  <c r="G14" i="9"/>
  <c r="H11" i="9"/>
  <c r="E10" i="9"/>
  <c r="I8" i="9"/>
  <c r="F7" i="9"/>
  <c r="I237" i="10"/>
  <c r="F236" i="10"/>
  <c r="J234" i="10"/>
  <c r="K234" i="10" s="1"/>
  <c r="G233" i="10"/>
  <c r="H230" i="10"/>
  <c r="E229" i="10"/>
  <c r="I227" i="10"/>
  <c r="F224" i="10"/>
  <c r="J222" i="10"/>
  <c r="K222" i="10" s="1"/>
  <c r="G221" i="10"/>
  <c r="H218" i="10"/>
  <c r="E217" i="10"/>
  <c r="I215" i="10"/>
  <c r="F214" i="10"/>
  <c r="J212" i="10"/>
  <c r="K212" i="10" s="1"/>
  <c r="G211" i="10"/>
  <c r="H208" i="10"/>
  <c r="E207" i="10"/>
  <c r="I205" i="10"/>
  <c r="F202" i="10"/>
  <c r="J200" i="10"/>
  <c r="G199" i="10"/>
  <c r="H196" i="10"/>
  <c r="E195" i="10"/>
  <c r="I193" i="10"/>
  <c r="F192" i="10"/>
  <c r="J190" i="10"/>
  <c r="K190" i="10" s="1"/>
  <c r="G189" i="10"/>
  <c r="H186" i="10"/>
  <c r="E185" i="10"/>
  <c r="I181" i="10"/>
  <c r="F180" i="10"/>
  <c r="H237" i="10"/>
  <c r="E236" i="10"/>
  <c r="I234" i="10"/>
  <c r="F233" i="10"/>
  <c r="J231" i="10"/>
  <c r="K231" i="10" s="1"/>
  <c r="G230" i="10"/>
  <c r="H227" i="10"/>
  <c r="E224" i="10"/>
  <c r="I222" i="10"/>
  <c r="F221" i="10"/>
  <c r="J219" i="10"/>
  <c r="G218" i="10"/>
  <c r="H215" i="10"/>
  <c r="E214" i="10"/>
  <c r="I212" i="10"/>
  <c r="F211" i="10"/>
  <c r="J209" i="10"/>
  <c r="K209" i="10" s="1"/>
  <c r="G208" i="10"/>
  <c r="H205" i="10"/>
  <c r="E202" i="10"/>
  <c r="I200" i="10"/>
  <c r="F199" i="10"/>
  <c r="J197" i="10"/>
  <c r="G196" i="10"/>
  <c r="H193" i="10"/>
  <c r="E192" i="10"/>
  <c r="I190" i="10"/>
  <c r="F189" i="10"/>
  <c r="J187" i="10"/>
  <c r="G186" i="10"/>
  <c r="H181" i="10"/>
  <c r="E180" i="10"/>
  <c r="I178" i="10"/>
  <c r="F177" i="10"/>
  <c r="J173" i="10"/>
  <c r="K173" i="10" s="1"/>
  <c r="G172" i="10"/>
  <c r="H169" i="10"/>
  <c r="E168" i="10"/>
  <c r="I166" i="10"/>
  <c r="F165" i="10"/>
  <c r="J163" i="10"/>
  <c r="G162" i="10"/>
  <c r="H157" i="10"/>
  <c r="E156" i="10"/>
  <c r="I154" i="10"/>
  <c r="F153" i="10"/>
  <c r="J151" i="10"/>
  <c r="K151" i="10" s="1"/>
  <c r="G150" i="10"/>
  <c r="H147" i="10"/>
  <c r="E146" i="10"/>
  <c r="I144" i="10"/>
  <c r="F143" i="10"/>
  <c r="J141" i="10"/>
  <c r="G140" i="10"/>
  <c r="H137" i="10"/>
  <c r="E136" i="10"/>
  <c r="I134" i="10"/>
  <c r="F133" i="10"/>
  <c r="J131" i="10"/>
  <c r="G130" i="10"/>
  <c r="H125" i="10"/>
  <c r="E124" i="10"/>
  <c r="I122" i="10"/>
  <c r="F121" i="10"/>
  <c r="J119" i="10"/>
  <c r="K119" i="10" s="1"/>
  <c r="G118" i="10"/>
  <c r="H115" i="10"/>
  <c r="E114" i="10"/>
  <c r="I110" i="10"/>
  <c r="F109" i="10"/>
  <c r="J107" i="10"/>
  <c r="J238" i="10"/>
  <c r="G237" i="10"/>
  <c r="H234" i="10"/>
  <c r="E233" i="10"/>
  <c r="I231" i="10"/>
  <c r="F230" i="10"/>
  <c r="J228" i="10"/>
  <c r="G227" i="10"/>
  <c r="H222" i="10"/>
  <c r="E221" i="10"/>
  <c r="I238" i="10"/>
  <c r="F237" i="10"/>
  <c r="J235" i="10"/>
  <c r="G234" i="10"/>
  <c r="H231" i="10"/>
  <c r="E230" i="10"/>
  <c r="I228" i="10"/>
  <c r="F227" i="10"/>
  <c r="J223" i="10"/>
  <c r="G222" i="10"/>
  <c r="H219" i="10"/>
  <c r="E218" i="10"/>
  <c r="I216" i="10"/>
  <c r="F215" i="10"/>
  <c r="J213" i="10"/>
  <c r="G212" i="10"/>
  <c r="H209" i="10"/>
  <c r="E208" i="10"/>
  <c r="I206" i="10"/>
  <c r="F205" i="10"/>
  <c r="J201" i="10"/>
  <c r="H238" i="10"/>
  <c r="E237" i="10"/>
  <c r="I235" i="10"/>
  <c r="F234" i="10"/>
  <c r="J232" i="10"/>
  <c r="K232" i="10" s="1"/>
  <c r="G231" i="10"/>
  <c r="H228" i="10"/>
  <c r="E227" i="10"/>
  <c r="I223" i="10"/>
  <c r="F222" i="10"/>
  <c r="J220" i="10"/>
  <c r="K220" i="10" s="1"/>
  <c r="G219" i="10"/>
  <c r="H216" i="10"/>
  <c r="E215" i="10"/>
  <c r="I213" i="10"/>
  <c r="F212" i="10"/>
  <c r="J210" i="10"/>
  <c r="G209" i="10"/>
  <c r="H206" i="10"/>
  <c r="E205" i="10"/>
  <c r="I201" i="10"/>
  <c r="F200" i="10"/>
  <c r="J198" i="10"/>
  <c r="K198" i="10" s="1"/>
  <c r="G197" i="10"/>
  <c r="H194" i="10"/>
  <c r="E193" i="10"/>
  <c r="I191" i="10"/>
  <c r="F190" i="10"/>
  <c r="J188" i="10"/>
  <c r="G187" i="10"/>
  <c r="H184" i="10"/>
  <c r="E181" i="10"/>
  <c r="I179" i="10"/>
  <c r="F178" i="10"/>
  <c r="J174" i="10"/>
  <c r="K174" i="10" s="1"/>
  <c r="G173" i="10"/>
  <c r="H170" i="10"/>
  <c r="E169" i="10"/>
  <c r="I167" i="10"/>
  <c r="F166" i="10"/>
  <c r="J164" i="10"/>
  <c r="G163" i="10"/>
  <c r="H158" i="10"/>
  <c r="E157" i="10"/>
  <c r="I155" i="10"/>
  <c r="F154" i="10"/>
  <c r="J152" i="10"/>
  <c r="G151" i="10"/>
  <c r="H148" i="10"/>
  <c r="E147" i="10"/>
  <c r="I145" i="10"/>
  <c r="F144" i="10"/>
  <c r="J142" i="10"/>
  <c r="G141" i="10"/>
  <c r="H138" i="10"/>
  <c r="E137" i="10"/>
  <c r="I135" i="10"/>
  <c r="F134" i="10"/>
  <c r="J132" i="10"/>
  <c r="K132" i="10" s="1"/>
  <c r="G131" i="10"/>
  <c r="H128" i="10"/>
  <c r="E125" i="10"/>
  <c r="I123" i="10"/>
  <c r="F122" i="10"/>
  <c r="J120" i="10"/>
  <c r="K120" i="10" s="1"/>
  <c r="G119" i="10"/>
  <c r="H116" i="10"/>
  <c r="E115" i="10"/>
  <c r="I111" i="10"/>
  <c r="F110" i="10"/>
  <c r="J108" i="10"/>
  <c r="G107" i="10"/>
  <c r="G238" i="10"/>
  <c r="H235" i="10"/>
  <c r="E234" i="10"/>
  <c r="I232" i="10"/>
  <c r="F231" i="10"/>
  <c r="J229" i="10"/>
  <c r="G228" i="10"/>
  <c r="H223" i="10"/>
  <c r="E222" i="10"/>
  <c r="I220" i="10"/>
  <c r="F219" i="10"/>
  <c r="J217" i="10"/>
  <c r="G216" i="10"/>
  <c r="H213" i="10"/>
  <c r="E212" i="10"/>
  <c r="I210" i="10"/>
  <c r="F209" i="10"/>
  <c r="J207" i="10"/>
  <c r="K207" i="10" s="1"/>
  <c r="G206" i="10"/>
  <c r="H201" i="10"/>
  <c r="E200" i="10"/>
  <c r="I198" i="10"/>
  <c r="F197" i="10"/>
  <c r="J195" i="10"/>
  <c r="G194" i="10"/>
  <c r="H191" i="10"/>
  <c r="E190" i="10"/>
  <c r="I188" i="10"/>
  <c r="F187" i="10"/>
  <c r="J185" i="10"/>
  <c r="G184" i="10"/>
  <c r="H179" i="10"/>
  <c r="E178" i="10"/>
  <c r="I174" i="10"/>
  <c r="F173" i="10"/>
  <c r="J171" i="10"/>
  <c r="G170" i="10"/>
  <c r="H167" i="10"/>
  <c r="E166" i="10"/>
  <c r="I164" i="10"/>
  <c r="F163" i="10"/>
  <c r="J159" i="10"/>
  <c r="G158" i="10"/>
  <c r="H155" i="10"/>
  <c r="E154" i="10"/>
  <c r="I152" i="10"/>
  <c r="F151" i="10"/>
  <c r="J149" i="10"/>
  <c r="K149" i="10" s="1"/>
  <c r="G148" i="10"/>
  <c r="H145" i="10"/>
  <c r="E144" i="10"/>
  <c r="I142" i="10"/>
  <c r="F141" i="10"/>
  <c r="J139" i="10"/>
  <c r="G138" i="10"/>
  <c r="H135" i="10"/>
  <c r="E134" i="10"/>
  <c r="I132" i="10"/>
  <c r="F131" i="10"/>
  <c r="J129" i="10"/>
  <c r="G128" i="10"/>
  <c r="H123" i="10"/>
  <c r="E122" i="10"/>
  <c r="I120" i="10"/>
  <c r="F119" i="10"/>
  <c r="J117" i="10"/>
  <c r="G116" i="10"/>
  <c r="H111" i="10"/>
  <c r="E110" i="10"/>
  <c r="I108" i="10"/>
  <c r="F107" i="10"/>
  <c r="E238" i="10"/>
  <c r="H236" i="10"/>
  <c r="E235" i="10"/>
  <c r="I233" i="10"/>
  <c r="F232" i="10"/>
  <c r="J230" i="10"/>
  <c r="G229" i="10"/>
  <c r="H224" i="10"/>
  <c r="E223" i="10"/>
  <c r="I221" i="10"/>
  <c r="F220" i="10"/>
  <c r="J218" i="10"/>
  <c r="G217" i="10"/>
  <c r="H214" i="10"/>
  <c r="E213" i="10"/>
  <c r="I211" i="10"/>
  <c r="F210" i="10"/>
  <c r="J208" i="10"/>
  <c r="G207" i="10"/>
  <c r="H202" i="10"/>
  <c r="E201" i="10"/>
  <c r="I199" i="10"/>
  <c r="F198" i="10"/>
  <c r="J196" i="10"/>
  <c r="G195" i="10"/>
  <c r="H192" i="10"/>
  <c r="E191" i="10"/>
  <c r="I189" i="10"/>
  <c r="F188" i="10"/>
  <c r="J186" i="10"/>
  <c r="K186" i="10" s="1"/>
  <c r="G185" i="10"/>
  <c r="H180" i="10"/>
  <c r="E179" i="10"/>
  <c r="I177" i="10"/>
  <c r="F174" i="10"/>
  <c r="J172" i="10"/>
  <c r="G171" i="10"/>
  <c r="J237" i="10"/>
  <c r="K237" i="10" s="1"/>
  <c r="G236" i="10"/>
  <c r="H233" i="10"/>
  <c r="E232" i="10"/>
  <c r="I230" i="10"/>
  <c r="F229" i="10"/>
  <c r="J227" i="10"/>
  <c r="K227" i="10" s="1"/>
  <c r="G224" i="10"/>
  <c r="H221" i="10"/>
  <c r="E220" i="10"/>
  <c r="I218" i="10"/>
  <c r="F217" i="10"/>
  <c r="J215" i="10"/>
  <c r="K215" i="10" s="1"/>
  <c r="G214" i="10"/>
  <c r="H211" i="10"/>
  <c r="E210" i="10"/>
  <c r="I208" i="10"/>
  <c r="F207" i="10"/>
  <c r="J205" i="10"/>
  <c r="K205" i="10" s="1"/>
  <c r="G202" i="10"/>
  <c r="H199" i="10"/>
  <c r="E198" i="10"/>
  <c r="I196" i="10"/>
  <c r="F195" i="10"/>
  <c r="J193" i="10"/>
  <c r="K193" i="10" s="1"/>
  <c r="G192" i="10"/>
  <c r="H189" i="10"/>
  <c r="E188" i="10"/>
  <c r="I186" i="10"/>
  <c r="F185" i="10"/>
  <c r="J181" i="10"/>
  <c r="G180" i="10"/>
  <c r="H177" i="10"/>
  <c r="E174" i="10"/>
  <c r="I172" i="10"/>
  <c r="F171" i="10"/>
  <c r="J169" i="10"/>
  <c r="G168" i="10"/>
  <c r="H165" i="10"/>
  <c r="E164" i="10"/>
  <c r="I162" i="10"/>
  <c r="F159" i="10"/>
  <c r="J157" i="10"/>
  <c r="G156" i="10"/>
  <c r="H153" i="10"/>
  <c r="E152" i="10"/>
  <c r="I150" i="10"/>
  <c r="F149" i="10"/>
  <c r="J147" i="10"/>
  <c r="G146" i="10"/>
  <c r="H143" i="10"/>
  <c r="E142" i="10"/>
  <c r="I140" i="10"/>
  <c r="F139" i="10"/>
  <c r="J137" i="10"/>
  <c r="K137" i="10" s="1"/>
  <c r="G136" i="10"/>
  <c r="H133" i="10"/>
  <c r="E132" i="10"/>
  <c r="I130" i="10"/>
  <c r="F129" i="10"/>
  <c r="J125" i="10"/>
  <c r="K125" i="10" s="1"/>
  <c r="G124" i="10"/>
  <c r="H121" i="10"/>
  <c r="E120" i="10"/>
  <c r="I118" i="10"/>
  <c r="F117" i="10"/>
  <c r="J115" i="10"/>
  <c r="G114" i="10"/>
  <c r="H109" i="10"/>
  <c r="E108" i="10"/>
  <c r="I106" i="10"/>
  <c r="E231" i="10"/>
  <c r="J216" i="10"/>
  <c r="K216" i="10" s="1"/>
  <c r="H207" i="10"/>
  <c r="H200" i="10"/>
  <c r="E197" i="10"/>
  <c r="G193" i="10"/>
  <c r="F186" i="10"/>
  <c r="J180" i="10"/>
  <c r="K180" i="10" s="1"/>
  <c r="J177" i="10"/>
  <c r="K177" i="10" s="1"/>
  <c r="E170" i="10"/>
  <c r="G167" i="10"/>
  <c r="E165" i="10"/>
  <c r="J162" i="10"/>
  <c r="F158" i="10"/>
  <c r="I153" i="10"/>
  <c r="E151" i="10"/>
  <c r="J148" i="10"/>
  <c r="H146" i="10"/>
  <c r="I141" i="10"/>
  <c r="G139" i="10"/>
  <c r="J136" i="10"/>
  <c r="H134" i="10"/>
  <c r="F132" i="10"/>
  <c r="I129" i="10"/>
  <c r="G125" i="10"/>
  <c r="E123" i="10"/>
  <c r="H120" i="10"/>
  <c r="F118" i="10"/>
  <c r="G111" i="10"/>
  <c r="E109" i="10"/>
  <c r="J106" i="10"/>
  <c r="K106" i="10" s="1"/>
  <c r="F105" i="10"/>
  <c r="J101" i="10"/>
  <c r="G100" i="10"/>
  <c r="H97" i="10"/>
  <c r="E94" i="10"/>
  <c r="I92" i="10"/>
  <c r="F89" i="10"/>
  <c r="J87" i="10"/>
  <c r="K87" i="10" s="1"/>
  <c r="G86" i="10"/>
  <c r="H83" i="10"/>
  <c r="E82" i="10"/>
  <c r="I80" i="10"/>
  <c r="F79" i="10"/>
  <c r="J77" i="10"/>
  <c r="G76" i="10"/>
  <c r="H73" i="10"/>
  <c r="E72" i="10"/>
  <c r="I70" i="10"/>
  <c r="F67" i="10"/>
  <c r="J65" i="10"/>
  <c r="K65" i="10" s="1"/>
  <c r="G64" i="10"/>
  <c r="H61" i="10"/>
  <c r="E60" i="10"/>
  <c r="I58" i="10"/>
  <c r="F55" i="10"/>
  <c r="J53" i="10"/>
  <c r="G52" i="10"/>
  <c r="H49" i="10"/>
  <c r="E48" i="10"/>
  <c r="I46" i="10"/>
  <c r="F45" i="10"/>
  <c r="J43" i="10"/>
  <c r="G42" i="10"/>
  <c r="H39" i="10"/>
  <c r="E38" i="10"/>
  <c r="I36" i="10"/>
  <c r="F35" i="10"/>
  <c r="J33" i="10"/>
  <c r="K33" i="10" s="1"/>
  <c r="G32" i="10"/>
  <c r="F238" i="10"/>
  <c r="J221" i="10"/>
  <c r="K221" i="10" s="1"/>
  <c r="F216" i="10"/>
  <c r="J211" i="10"/>
  <c r="K211" i="10" s="1"/>
  <c r="J206" i="10"/>
  <c r="G200" i="10"/>
  <c r="F193" i="10"/>
  <c r="J189" i="10"/>
  <c r="K189" i="10" s="1"/>
  <c r="E186" i="10"/>
  <c r="I180" i="10"/>
  <c r="G177" i="10"/>
  <c r="H172" i="10"/>
  <c r="I169" i="10"/>
  <c r="F167" i="10"/>
  <c r="H162" i="10"/>
  <c r="E158" i="10"/>
  <c r="J155" i="10"/>
  <c r="G153" i="10"/>
  <c r="I148" i="10"/>
  <c r="F146" i="10"/>
  <c r="J143" i="10"/>
  <c r="K143" i="10" s="1"/>
  <c r="H141" i="10"/>
  <c r="E139" i="10"/>
  <c r="I136" i="10"/>
  <c r="G134" i="10"/>
  <c r="H129" i="10"/>
  <c r="F125" i="10"/>
  <c r="J122" i="10"/>
  <c r="K122" i="10" s="1"/>
  <c r="G120" i="10"/>
  <c r="E118" i="10"/>
  <c r="I115" i="10"/>
  <c r="F111" i="10"/>
  <c r="H106" i="10"/>
  <c r="E105" i="10"/>
  <c r="I101" i="10"/>
  <c r="F100" i="10"/>
  <c r="J98" i="10"/>
  <c r="G97" i="10"/>
  <c r="H92" i="10"/>
  <c r="E89" i="10"/>
  <c r="I87" i="10"/>
  <c r="F86" i="10"/>
  <c r="J84" i="10"/>
  <c r="K84" i="10" s="1"/>
  <c r="G83" i="10"/>
  <c r="H80" i="10"/>
  <c r="E79" i="10"/>
  <c r="I77" i="10"/>
  <c r="F76" i="10"/>
  <c r="J74" i="10"/>
  <c r="G73" i="10"/>
  <c r="H70" i="10"/>
  <c r="E67" i="10"/>
  <c r="I65" i="10"/>
  <c r="F64" i="10"/>
  <c r="J62" i="10"/>
  <c r="G61" i="10"/>
  <c r="H58" i="10"/>
  <c r="E55" i="10"/>
  <c r="I53" i="10"/>
  <c r="F52" i="10"/>
  <c r="J50" i="10"/>
  <c r="G49" i="10"/>
  <c r="H46" i="10"/>
  <c r="E45" i="10"/>
  <c r="I43" i="10"/>
  <c r="F42" i="10"/>
  <c r="J40" i="10"/>
  <c r="G39" i="10"/>
  <c r="H36" i="10"/>
  <c r="E35" i="10"/>
  <c r="I33" i="10"/>
  <c r="F32" i="10"/>
  <c r="J236" i="10"/>
  <c r="K236" i="10" s="1"/>
  <c r="I229" i="10"/>
  <c r="H220" i="10"/>
  <c r="E216" i="10"/>
  <c r="E211" i="10"/>
  <c r="F206" i="10"/>
  <c r="F196" i="10"/>
  <c r="J192" i="10"/>
  <c r="K192" i="10" s="1"/>
  <c r="E189" i="10"/>
  <c r="I185" i="10"/>
  <c r="E177" i="10"/>
  <c r="F172" i="10"/>
  <c r="G169" i="10"/>
  <c r="E167" i="10"/>
  <c r="H164" i="10"/>
  <c r="F162" i="10"/>
  <c r="G155" i="10"/>
  <c r="E153" i="10"/>
  <c r="J150" i="10"/>
  <c r="F148" i="10"/>
  <c r="I143" i="10"/>
  <c r="E141" i="10"/>
  <c r="J138" i="10"/>
  <c r="H136" i="10"/>
  <c r="I131" i="10"/>
  <c r="G129" i="10"/>
  <c r="J124" i="10"/>
  <c r="H122" i="10"/>
  <c r="F120" i="10"/>
  <c r="I117" i="10"/>
  <c r="G115" i="10"/>
  <c r="E111" i="10"/>
  <c r="H108" i="10"/>
  <c r="G106" i="10"/>
  <c r="H101" i="10"/>
  <c r="E100" i="10"/>
  <c r="I98" i="10"/>
  <c r="F97" i="10"/>
  <c r="J93" i="10"/>
  <c r="G92" i="10"/>
  <c r="H87" i="10"/>
  <c r="E86" i="10"/>
  <c r="I84" i="10"/>
  <c r="F83" i="10"/>
  <c r="J81" i="10"/>
  <c r="G80" i="10"/>
  <c r="H77" i="10"/>
  <c r="E76" i="10"/>
  <c r="I74" i="10"/>
  <c r="F73" i="10"/>
  <c r="J71" i="10"/>
  <c r="G70" i="10"/>
  <c r="H65" i="10"/>
  <c r="E64" i="10"/>
  <c r="I62" i="10"/>
  <c r="F61" i="10"/>
  <c r="J59" i="10"/>
  <c r="G58" i="10"/>
  <c r="H53" i="10"/>
  <c r="E52" i="10"/>
  <c r="I50" i="10"/>
  <c r="F49" i="10"/>
  <c r="J47" i="10"/>
  <c r="G46" i="10"/>
  <c r="H43" i="10"/>
  <c r="E42" i="10"/>
  <c r="I40" i="10"/>
  <c r="F39" i="10"/>
  <c r="J37" i="10"/>
  <c r="K37" i="10" s="1"/>
  <c r="G36" i="10"/>
  <c r="H33" i="10"/>
  <c r="E32" i="10"/>
  <c r="I28" i="10"/>
  <c r="I236" i="10"/>
  <c r="H229" i="10"/>
  <c r="G220" i="10"/>
  <c r="G215" i="10"/>
  <c r="H210" i="10"/>
  <c r="E206" i="10"/>
  <c r="J199" i="10"/>
  <c r="K199" i="10" s="1"/>
  <c r="E196" i="10"/>
  <c r="I192" i="10"/>
  <c r="H185" i="10"/>
  <c r="J179" i="10"/>
  <c r="E172" i="10"/>
  <c r="F169" i="10"/>
  <c r="J166" i="10"/>
  <c r="K166" i="10" s="1"/>
  <c r="G164" i="10"/>
  <c r="E162" i="10"/>
  <c r="I157" i="10"/>
  <c r="F155" i="10"/>
  <c r="H150" i="10"/>
  <c r="E148" i="10"/>
  <c r="J145" i="10"/>
  <c r="G235" i="10"/>
  <c r="F228" i="10"/>
  <c r="I219" i="10"/>
  <c r="J214" i="10"/>
  <c r="K214" i="10" s="1"/>
  <c r="G210" i="10"/>
  <c r="G205" i="10"/>
  <c r="E199" i="10"/>
  <c r="I195" i="10"/>
  <c r="H188" i="10"/>
  <c r="J184" i="10"/>
  <c r="G179" i="10"/>
  <c r="H174" i="10"/>
  <c r="I171" i="10"/>
  <c r="J168" i="10"/>
  <c r="H166" i="10"/>
  <c r="J233" i="10"/>
  <c r="K233" i="10" s="1"/>
  <c r="I224" i="10"/>
  <c r="F218" i="10"/>
  <c r="G213" i="10"/>
  <c r="G198" i="10"/>
  <c r="I194" i="10"/>
  <c r="F191" i="10"/>
  <c r="H187" i="10"/>
  <c r="E184" i="10"/>
  <c r="H178" i="10"/>
  <c r="I173" i="10"/>
  <c r="J170" i="10"/>
  <c r="F168" i="10"/>
  <c r="J165" i="10"/>
  <c r="K165" i="10" s="1"/>
  <c r="H163" i="10"/>
  <c r="E159" i="10"/>
  <c r="I156" i="10"/>
  <c r="G154" i="10"/>
  <c r="H149" i="10"/>
  <c r="F147" i="10"/>
  <c r="J144" i="10"/>
  <c r="K144" i="10" s="1"/>
  <c r="G142" i="10"/>
  <c r="E140" i="10"/>
  <c r="I137" i="10"/>
  <c r="F135" i="10"/>
  <c r="H130" i="10"/>
  <c r="E128" i="10"/>
  <c r="J123" i="10"/>
  <c r="G121" i="10"/>
  <c r="I116" i="10"/>
  <c r="F114" i="10"/>
  <c r="J109" i="10"/>
  <c r="K109" i="10" s="1"/>
  <c r="H107" i="10"/>
  <c r="I105" i="10"/>
  <c r="F104" i="10"/>
  <c r="J100" i="10"/>
  <c r="K100" i="10" s="1"/>
  <c r="G99" i="10"/>
  <c r="H94" i="10"/>
  <c r="E93" i="10"/>
  <c r="I89" i="10"/>
  <c r="F88" i="10"/>
  <c r="J86" i="10"/>
  <c r="G85" i="10"/>
  <c r="H82" i="10"/>
  <c r="E81" i="10"/>
  <c r="I79" i="10"/>
  <c r="F78" i="10"/>
  <c r="J76" i="10"/>
  <c r="K76" i="10" s="1"/>
  <c r="G75" i="10"/>
  <c r="H72" i="10"/>
  <c r="E71" i="10"/>
  <c r="I67" i="10"/>
  <c r="F66" i="10"/>
  <c r="J64" i="10"/>
  <c r="G63" i="10"/>
  <c r="H60" i="10"/>
  <c r="E59" i="10"/>
  <c r="I55" i="10"/>
  <c r="F235" i="10"/>
  <c r="I217" i="10"/>
  <c r="J202" i="10"/>
  <c r="K202" i="10" s="1"/>
  <c r="F194" i="10"/>
  <c r="I184" i="10"/>
  <c r="H173" i="10"/>
  <c r="G166" i="10"/>
  <c r="H159" i="10"/>
  <c r="J154" i="10"/>
  <c r="K154" i="10" s="1"/>
  <c r="E150" i="10"/>
  <c r="F145" i="10"/>
  <c r="G137" i="10"/>
  <c r="G133" i="10"/>
  <c r="E129" i="10"/>
  <c r="G123" i="10"/>
  <c r="H119" i="10"/>
  <c r="F115" i="10"/>
  <c r="I109" i="10"/>
  <c r="G101" i="10"/>
  <c r="F99" i="10"/>
  <c r="J94" i="10"/>
  <c r="K94" i="10" s="1"/>
  <c r="F92" i="10"/>
  <c r="E88" i="10"/>
  <c r="I85" i="10"/>
  <c r="E83" i="10"/>
  <c r="H78" i="10"/>
  <c r="J73" i="10"/>
  <c r="G71" i="10"/>
  <c r="J66" i="10"/>
  <c r="I64" i="10"/>
  <c r="F62" i="10"/>
  <c r="I59" i="10"/>
  <c r="H55" i="10"/>
  <c r="F53" i="10"/>
  <c r="G51" i="10"/>
  <c r="E49" i="10"/>
  <c r="F47" i="10"/>
  <c r="G45" i="10"/>
  <c r="E43" i="10"/>
  <c r="F41" i="10"/>
  <c r="E37" i="10"/>
  <c r="J34" i="10"/>
  <c r="K34" i="10" s="1"/>
  <c r="E29" i="10"/>
  <c r="G27" i="10"/>
  <c r="H24" i="10"/>
  <c r="E23" i="10"/>
  <c r="I21" i="10"/>
  <c r="F20" i="10"/>
  <c r="J18" i="10"/>
  <c r="G17" i="10"/>
  <c r="H14" i="10"/>
  <c r="E13" i="10"/>
  <c r="I11" i="10"/>
  <c r="F10" i="10"/>
  <c r="J8" i="10"/>
  <c r="G7" i="10"/>
  <c r="H217" i="10"/>
  <c r="I202" i="10"/>
  <c r="E194" i="10"/>
  <c r="F184" i="10"/>
  <c r="E173" i="10"/>
  <c r="G159" i="10"/>
  <c r="H154" i="10"/>
  <c r="I149" i="10"/>
  <c r="E145" i="10"/>
  <c r="J140" i="10"/>
  <c r="F137" i="10"/>
  <c r="E133" i="10"/>
  <c r="J128" i="10"/>
  <c r="F123" i="10"/>
  <c r="E119" i="10"/>
  <c r="J114" i="10"/>
  <c r="K114" i="10" s="1"/>
  <c r="G109" i="10"/>
  <c r="J105" i="10"/>
  <c r="F101" i="10"/>
  <c r="E99" i="10"/>
  <c r="I94" i="10"/>
  <c r="E92" i="10"/>
  <c r="H85" i="10"/>
  <c r="J80" i="10"/>
  <c r="K80" i="10" s="1"/>
  <c r="G78" i="10"/>
  <c r="J75" i="10"/>
  <c r="K75" i="10" s="1"/>
  <c r="I73" i="10"/>
  <c r="F71" i="10"/>
  <c r="I66" i="10"/>
  <c r="H64" i="10"/>
  <c r="E62" i="10"/>
  <c r="H59" i="10"/>
  <c r="G55" i="10"/>
  <c r="E53" i="10"/>
  <c r="F51" i="10"/>
  <c r="E47" i="10"/>
  <c r="J44" i="10"/>
  <c r="E41" i="10"/>
  <c r="J38" i="10"/>
  <c r="I34" i="10"/>
  <c r="J32" i="10"/>
  <c r="J28" i="10"/>
  <c r="F27" i="10"/>
  <c r="J25" i="10"/>
  <c r="G24" i="10"/>
  <c r="H21" i="10"/>
  <c r="E20" i="10"/>
  <c r="I18" i="10"/>
  <c r="F17" i="10"/>
  <c r="J15" i="10"/>
  <c r="G14" i="10"/>
  <c r="H11" i="10"/>
  <c r="E10" i="10"/>
  <c r="I8" i="10"/>
  <c r="F7" i="10"/>
  <c r="H232" i="10"/>
  <c r="I214" i="10"/>
  <c r="G201" i="10"/>
  <c r="J191" i="10"/>
  <c r="K191" i="10" s="1"/>
  <c r="G181" i="10"/>
  <c r="H171" i="10"/>
  <c r="I165" i="10"/>
  <c r="J158" i="10"/>
  <c r="G149" i="10"/>
  <c r="H144" i="10"/>
  <c r="H140" i="10"/>
  <c r="F136" i="10"/>
  <c r="H132" i="10"/>
  <c r="I128" i="10"/>
  <c r="G122" i="10"/>
  <c r="J118" i="10"/>
  <c r="I114" i="10"/>
  <c r="G108" i="10"/>
  <c r="H105" i="10"/>
  <c r="E101" i="10"/>
  <c r="H98" i="10"/>
  <c r="G94" i="10"/>
  <c r="G87" i="10"/>
  <c r="F85" i="10"/>
  <c r="J82" i="10"/>
  <c r="F80" i="10"/>
  <c r="E78" i="10"/>
  <c r="I75" i="10"/>
  <c r="E73" i="10"/>
  <c r="H66" i="10"/>
  <c r="J61" i="10"/>
  <c r="K61" i="10" s="1"/>
  <c r="G59" i="10"/>
  <c r="J54" i="10"/>
  <c r="E51" i="10"/>
  <c r="J48" i="10"/>
  <c r="I44" i="10"/>
  <c r="J42" i="10"/>
  <c r="K42" i="10" s="1"/>
  <c r="H40" i="10"/>
  <c r="I38" i="10"/>
  <c r="J36" i="10"/>
  <c r="H34" i="10"/>
  <c r="I32" i="10"/>
  <c r="H28" i="10"/>
  <c r="E27" i="10"/>
  <c r="I25" i="10"/>
  <c r="F24" i="10"/>
  <c r="J22" i="10"/>
  <c r="G21" i="10"/>
  <c r="H18" i="10"/>
  <c r="E17" i="10"/>
  <c r="I15" i="10"/>
  <c r="F14" i="10"/>
  <c r="J12" i="10"/>
  <c r="G11" i="10"/>
  <c r="H8" i="10"/>
  <c r="E7" i="10"/>
  <c r="G232" i="10"/>
  <c r="F201" i="10"/>
  <c r="G191" i="10"/>
  <c r="F181" i="10"/>
  <c r="E171" i="10"/>
  <c r="G165" i="10"/>
  <c r="I158" i="10"/>
  <c r="J153" i="10"/>
  <c r="K153" i="10" s="1"/>
  <c r="E149" i="10"/>
  <c r="G144" i="10"/>
  <c r="F140" i="10"/>
  <c r="G132" i="10"/>
  <c r="F128" i="10"/>
  <c r="H118" i="10"/>
  <c r="H114" i="10"/>
  <c r="F108" i="10"/>
  <c r="G105" i="10"/>
  <c r="G98" i="10"/>
  <c r="F94" i="10"/>
  <c r="J89" i="10"/>
  <c r="F87" i="10"/>
  <c r="E85" i="10"/>
  <c r="I207" i="10"/>
  <c r="J194" i="10"/>
  <c r="K194" i="10" s="1"/>
  <c r="J167" i="10"/>
  <c r="K167" i="10" s="1"/>
  <c r="I159" i="10"/>
  <c r="E155" i="10"/>
  <c r="F150" i="10"/>
  <c r="G145" i="10"/>
  <c r="I133" i="10"/>
  <c r="E130" i="10"/>
  <c r="I119" i="10"/>
  <c r="E116" i="10"/>
  <c r="E106" i="10"/>
  <c r="H99" i="10"/>
  <c r="J92" i="10"/>
  <c r="K92" i="10" s="1"/>
  <c r="G88" i="10"/>
  <c r="J85" i="10"/>
  <c r="K85" i="10" s="1"/>
  <c r="I83" i="10"/>
  <c r="F81" i="10"/>
  <c r="I78" i="10"/>
  <c r="H76" i="10"/>
  <c r="E74" i="10"/>
  <c r="H71" i="10"/>
  <c r="G67" i="10"/>
  <c r="G62" i="10"/>
  <c r="F60" i="10"/>
  <c r="J55" i="10"/>
  <c r="K55" i="10" s="1"/>
  <c r="G53" i="10"/>
  <c r="H51" i="10"/>
  <c r="I49" i="10"/>
  <c r="G47" i="10"/>
  <c r="H45" i="10"/>
  <c r="F43" i="10"/>
  <c r="G41" i="10"/>
  <c r="E39" i="10"/>
  <c r="F37" i="10"/>
  <c r="G35" i="10"/>
  <c r="E33" i="10"/>
  <c r="F29" i="10"/>
  <c r="H27" i="10"/>
  <c r="E26" i="10"/>
  <c r="I24" i="10"/>
  <c r="F23" i="10"/>
  <c r="J21" i="10"/>
  <c r="K21" i="10" s="1"/>
  <c r="G20" i="10"/>
  <c r="H17" i="10"/>
  <c r="E16" i="10"/>
  <c r="I14" i="10"/>
  <c r="F13" i="10"/>
  <c r="J11" i="10"/>
  <c r="G10" i="10"/>
  <c r="H7" i="10"/>
  <c r="E6" i="10"/>
  <c r="E228" i="10"/>
  <c r="F179" i="10"/>
  <c r="F164" i="10"/>
  <c r="H152" i="10"/>
  <c r="G143" i="10"/>
  <c r="J135" i="10"/>
  <c r="K135" i="10" s="1"/>
  <c r="H117" i="10"/>
  <c r="I100" i="10"/>
  <c r="I93" i="10"/>
  <c r="E87" i="10"/>
  <c r="I82" i="10"/>
  <c r="G79" i="10"/>
  <c r="E75" i="10"/>
  <c r="J70" i="10"/>
  <c r="K70" i="10" s="1"/>
  <c r="F65" i="10"/>
  <c r="I54" i="10"/>
  <c r="J51" i="10"/>
  <c r="G48" i="10"/>
  <c r="H44" i="10"/>
  <c r="I41" i="10"/>
  <c r="F38" i="10"/>
  <c r="G34" i="10"/>
  <c r="H29" i="10"/>
  <c r="I26" i="10"/>
  <c r="E24" i="10"/>
  <c r="E22" i="10"/>
  <c r="H19" i="10"/>
  <c r="G12" i="10"/>
  <c r="J9" i="10"/>
  <c r="K9" i="10" s="1"/>
  <c r="J7" i="10"/>
  <c r="K7" i="10" s="1"/>
  <c r="J224" i="10"/>
  <c r="K224" i="10" s="1"/>
  <c r="H198" i="10"/>
  <c r="J178" i="10"/>
  <c r="K178" i="10" s="1"/>
  <c r="G152" i="10"/>
  <c r="E143" i="10"/>
  <c r="G135" i="10"/>
  <c r="I125" i="10"/>
  <c r="G117" i="10"/>
  <c r="I107" i="10"/>
  <c r="H100" i="10"/>
  <c r="H93" i="10"/>
  <c r="G82" i="10"/>
  <c r="J78" i="10"/>
  <c r="H74" i="10"/>
  <c r="F70" i="10"/>
  <c r="E65" i="10"/>
  <c r="J60" i="10"/>
  <c r="H54" i="10"/>
  <c r="I51" i="10"/>
  <c r="F48" i="10"/>
  <c r="G44" i="10"/>
  <c r="H41" i="10"/>
  <c r="I37" i="10"/>
  <c r="F34" i="10"/>
  <c r="G29" i="10"/>
  <c r="H26" i="10"/>
  <c r="G19" i="10"/>
  <c r="J16" i="10"/>
  <c r="J14" i="10"/>
  <c r="F12" i="10"/>
  <c r="I9" i="10"/>
  <c r="I7" i="10"/>
  <c r="G223" i="10"/>
  <c r="I197" i="10"/>
  <c r="G178" i="10"/>
  <c r="I163" i="10"/>
  <c r="F152" i="10"/>
  <c r="E135" i="10"/>
  <c r="I124" i="10"/>
  <c r="E117" i="10"/>
  <c r="E107" i="10"/>
  <c r="G93" i="10"/>
  <c r="I86" i="10"/>
  <c r="F82" i="10"/>
  <c r="G74" i="10"/>
  <c r="E70" i="10"/>
  <c r="J63" i="10"/>
  <c r="I60" i="10"/>
  <c r="G54" i="10"/>
  <c r="H50" i="10"/>
  <c r="I47" i="10"/>
  <c r="F44" i="10"/>
  <c r="G40" i="10"/>
  <c r="H37" i="10"/>
  <c r="E34" i="10"/>
  <c r="G28" i="10"/>
  <c r="G26" i="10"/>
  <c r="J23" i="10"/>
  <c r="F21" i="10"/>
  <c r="F19" i="10"/>
  <c r="I16" i="10"/>
  <c r="E14" i="10"/>
  <c r="E12" i="10"/>
  <c r="H9" i="10"/>
  <c r="F223" i="10"/>
  <c r="H197" i="10"/>
  <c r="E163" i="10"/>
  <c r="I151" i="10"/>
  <c r="H142" i="10"/>
  <c r="J134" i="10"/>
  <c r="K134" i="10" s="1"/>
  <c r="H124" i="10"/>
  <c r="J116" i="10"/>
  <c r="J99" i="10"/>
  <c r="F93" i="10"/>
  <c r="H86" i="10"/>
  <c r="I81" i="10"/>
  <c r="G77" i="10"/>
  <c r="F74" i="10"/>
  <c r="I63" i="10"/>
  <c r="G60" i="10"/>
  <c r="F54" i="10"/>
  <c r="G50" i="10"/>
  <c r="H47" i="10"/>
  <c r="E44" i="10"/>
  <c r="F40" i="10"/>
  <c r="G37" i="10"/>
  <c r="F28" i="10"/>
  <c r="F26" i="10"/>
  <c r="I23" i="10"/>
  <c r="E21" i="10"/>
  <c r="E19" i="10"/>
  <c r="H16" i="10"/>
  <c r="G9" i="10"/>
  <c r="J6" i="10"/>
  <c r="E219" i="10"/>
  <c r="H195" i="10"/>
  <c r="G174" i="10"/>
  <c r="H151" i="10"/>
  <c r="F142" i="10"/>
  <c r="J133" i="10"/>
  <c r="K133" i="10" s="1"/>
  <c r="F124" i="10"/>
  <c r="F116" i="10"/>
  <c r="F106" i="10"/>
  <c r="I99" i="10"/>
  <c r="H81" i="10"/>
  <c r="F77" i="10"/>
  <c r="J67" i="10"/>
  <c r="H63" i="10"/>
  <c r="F59" i="10"/>
  <c r="E54" i="10"/>
  <c r="F50" i="10"/>
  <c r="J46" i="10"/>
  <c r="E40" i="10"/>
  <c r="F36" i="10"/>
  <c r="G33" i="10"/>
  <c r="E28" i="10"/>
  <c r="H25" i="10"/>
  <c r="H23" i="10"/>
  <c r="G18" i="10"/>
  <c r="G16" i="10"/>
  <c r="J13" i="10"/>
  <c r="K13" i="10" s="1"/>
  <c r="F11" i="10"/>
  <c r="F9" i="10"/>
  <c r="I6" i="10"/>
  <c r="F213" i="10"/>
  <c r="H190" i="10"/>
  <c r="I170" i="10"/>
  <c r="G157" i="10"/>
  <c r="I139" i="10"/>
  <c r="H131" i="10"/>
  <c r="J121" i="10"/>
  <c r="K121" i="10" s="1"/>
  <c r="J104" i="10"/>
  <c r="K104" i="10" s="1"/>
  <c r="F98" i="10"/>
  <c r="H89" i="10"/>
  <c r="H84" i="10"/>
  <c r="G81" i="10"/>
  <c r="E77" i="10"/>
  <c r="J72" i="10"/>
  <c r="H67" i="10"/>
  <c r="F63" i="10"/>
  <c r="E50" i="10"/>
  <c r="F46" i="10"/>
  <c r="G43" i="10"/>
  <c r="E36" i="10"/>
  <c r="F33" i="10"/>
  <c r="G25" i="10"/>
  <c r="G23" i="10"/>
  <c r="J20" i="10"/>
  <c r="K20" i="10" s="1"/>
  <c r="F18" i="10"/>
  <c r="F16" i="10"/>
  <c r="I13" i="10"/>
  <c r="E11" i="10"/>
  <c r="E9" i="10"/>
  <c r="H6" i="10"/>
  <c r="H212" i="10"/>
  <c r="G190" i="10"/>
  <c r="F170" i="10"/>
  <c r="F157" i="10"/>
  <c r="I147" i="10"/>
  <c r="H139" i="10"/>
  <c r="E131" i="10"/>
  <c r="I121" i="10"/>
  <c r="J111" i="10"/>
  <c r="I104" i="10"/>
  <c r="E98" i="10"/>
  <c r="G89" i="10"/>
  <c r="G84" i="10"/>
  <c r="E80" i="10"/>
  <c r="I72" i="10"/>
  <c r="G66" i="10"/>
  <c r="E63" i="10"/>
  <c r="J58" i="10"/>
  <c r="J52" i="10"/>
  <c r="E46" i="10"/>
  <c r="I42" i="10"/>
  <c r="J39" i="10"/>
  <c r="H32" i="10"/>
  <c r="J27" i="10"/>
  <c r="K27" i="10" s="1"/>
  <c r="F25" i="10"/>
  <c r="I22" i="10"/>
  <c r="I20" i="10"/>
  <c r="E18" i="10"/>
  <c r="H15" i="10"/>
  <c r="H13" i="10"/>
  <c r="G8" i="10"/>
  <c r="G6" i="10"/>
  <c r="I209" i="10"/>
  <c r="G188" i="10"/>
  <c r="I168" i="10"/>
  <c r="J156" i="10"/>
  <c r="K156" i="10" s="1"/>
  <c r="E209" i="10"/>
  <c r="I187" i="10"/>
  <c r="F208" i="10"/>
  <c r="E187" i="10"/>
  <c r="F156" i="10"/>
  <c r="I146" i="10"/>
  <c r="E138" i="10"/>
  <c r="F130" i="10"/>
  <c r="G110" i="10"/>
  <c r="E104" i="10"/>
  <c r="E97" i="10"/>
  <c r="H88" i="10"/>
  <c r="J83" i="10"/>
  <c r="K83" i="10" s="1"/>
  <c r="H79" i="10"/>
  <c r="F75" i="10"/>
  <c r="I71" i="10"/>
  <c r="G65" i="10"/>
  <c r="E61" i="10"/>
  <c r="H48" i="10"/>
  <c r="I45" i="10"/>
  <c r="J41" i="10"/>
  <c r="K41" i="10" s="1"/>
  <c r="G38" i="10"/>
  <c r="H35" i="10"/>
  <c r="I29" i="10"/>
  <c r="J26" i="10"/>
  <c r="J24" i="10"/>
  <c r="K24" i="10" s="1"/>
  <c r="F22" i="10"/>
  <c r="I19" i="10"/>
  <c r="I17" i="10"/>
  <c r="E15" i="10"/>
  <c r="H12" i="10"/>
  <c r="H10" i="10"/>
  <c r="E6" i="9"/>
  <c r="J11" i="9"/>
  <c r="K11" i="9" s="1"/>
  <c r="I14" i="9"/>
  <c r="H17" i="9"/>
  <c r="G20" i="9"/>
  <c r="F23" i="9"/>
  <c r="E26" i="9"/>
  <c r="J33" i="9"/>
  <c r="K33" i="9" s="1"/>
  <c r="I36" i="9"/>
  <c r="I39" i="9"/>
  <c r="I43" i="9"/>
  <c r="E59" i="9"/>
  <c r="J69" i="9"/>
  <c r="K69" i="9" s="1"/>
  <c r="H91" i="9"/>
  <c r="F15" i="10"/>
  <c r="J45" i="10"/>
  <c r="K45" i="10" s="1"/>
  <c r="I88" i="10"/>
  <c r="J130" i="10"/>
  <c r="K130" i="10" s="1"/>
  <c r="F6" i="9"/>
  <c r="E9" i="9"/>
  <c r="J14" i="9"/>
  <c r="K14" i="9" s="1"/>
  <c r="I17" i="9"/>
  <c r="H20" i="9"/>
  <c r="G23" i="9"/>
  <c r="F26" i="9"/>
  <c r="E31" i="9"/>
  <c r="J36" i="9"/>
  <c r="K36" i="9" s="1"/>
  <c r="E40" i="9"/>
  <c r="J43" i="9"/>
  <c r="K43" i="9" s="1"/>
  <c r="E52" i="9"/>
  <c r="F59" i="9"/>
  <c r="E80" i="9"/>
  <c r="I91" i="9"/>
  <c r="G15" i="10"/>
  <c r="I27" i="10"/>
  <c r="E66" i="10"/>
  <c r="J88" i="10"/>
  <c r="I15" i="4"/>
  <c r="I20" i="4"/>
  <c r="I40" i="4"/>
  <c r="I45" i="4"/>
  <c r="I7" i="5"/>
  <c r="I12" i="5"/>
  <c r="I17" i="5"/>
  <c r="I22" i="5"/>
  <c r="I27" i="5"/>
  <c r="J29" i="5"/>
  <c r="I34" i="5"/>
  <c r="I36" i="5"/>
  <c r="I43" i="5"/>
  <c r="H45" i="5"/>
  <c r="G6" i="9"/>
  <c r="F9" i="9"/>
  <c r="E12" i="9"/>
  <c r="J17" i="9"/>
  <c r="K17" i="9" s="1"/>
  <c r="I20" i="9"/>
  <c r="H23" i="9"/>
  <c r="G26" i="9"/>
  <c r="F31" i="9"/>
  <c r="E34" i="9"/>
  <c r="J40" i="9"/>
  <c r="K40" i="9" s="1"/>
  <c r="G53" i="9"/>
  <c r="H60" i="9"/>
  <c r="I71" i="9"/>
  <c r="J81" i="9"/>
  <c r="K81" i="9" s="1"/>
  <c r="H93" i="9"/>
  <c r="J17" i="10"/>
  <c r="J29" i="10"/>
  <c r="K29" i="10" s="1"/>
  <c r="I48" i="10"/>
  <c r="F72" i="10"/>
  <c r="I97" i="10"/>
  <c r="F138" i="10"/>
  <c r="J18" i="3"/>
  <c r="J23" i="3"/>
  <c r="J5" i="4"/>
  <c r="I6" i="9"/>
  <c r="H9" i="9"/>
  <c r="G12" i="9"/>
  <c r="F15" i="9"/>
  <c r="E18" i="9"/>
  <c r="J23" i="9"/>
  <c r="I26" i="9"/>
  <c r="H31" i="9"/>
  <c r="G34" i="9"/>
  <c r="F37" i="9"/>
  <c r="G44" i="9"/>
  <c r="H53" i="9"/>
  <c r="I60" i="9"/>
  <c r="J71" i="9"/>
  <c r="K71" i="9" s="1"/>
  <c r="F6" i="10"/>
  <c r="J49" i="10"/>
  <c r="G72" i="10"/>
  <c r="J97" i="10"/>
  <c r="I138" i="10"/>
  <c r="I35" i="4"/>
  <c r="J10" i="4"/>
  <c r="I15" i="3"/>
  <c r="I20" i="3"/>
  <c r="I30" i="3"/>
  <c r="I35" i="3"/>
  <c r="I40" i="3"/>
  <c r="G7" i="9"/>
  <c r="F10" i="9"/>
  <c r="E13" i="9"/>
  <c r="J18" i="9"/>
  <c r="K18" i="9" s="1"/>
  <c r="I21" i="9"/>
  <c r="H24" i="9"/>
  <c r="G27" i="9"/>
  <c r="F32" i="9"/>
  <c r="E35" i="9"/>
  <c r="E41" i="9"/>
  <c r="E45" i="9"/>
  <c r="J54" i="9"/>
  <c r="K54" i="9" s="1"/>
  <c r="H73" i="9"/>
  <c r="G84" i="9"/>
  <c r="E8" i="10"/>
  <c r="J19" i="10"/>
  <c r="I35" i="10"/>
  <c r="H52" i="10"/>
  <c r="H75" i="10"/>
  <c r="G104" i="10"/>
  <c r="J146" i="10"/>
  <c r="K146" i="10" s="1"/>
  <c r="I8" i="3"/>
  <c r="I5" i="3"/>
  <c r="I25" i="3"/>
  <c r="I45" i="3"/>
  <c r="I17" i="4"/>
  <c r="I32" i="4"/>
  <c r="I4" i="5"/>
  <c r="I9" i="5"/>
  <c r="I29" i="5"/>
  <c r="I31" i="5"/>
  <c r="J10" i="3"/>
  <c r="J7" i="4"/>
  <c r="J12" i="4"/>
  <c r="J22" i="4"/>
  <c r="J27" i="4"/>
  <c r="J37" i="4"/>
  <c r="J42" i="4"/>
  <c r="J14" i="5"/>
  <c r="J19" i="5"/>
  <c r="J24" i="5"/>
  <c r="J38" i="5"/>
  <c r="I40" i="5"/>
  <c r="H7" i="9"/>
  <c r="G10" i="9"/>
  <c r="F13" i="9"/>
  <c r="E16" i="9"/>
  <c r="J21" i="9"/>
  <c r="K21" i="9" s="1"/>
  <c r="I24" i="9"/>
  <c r="H27" i="9"/>
  <c r="G32" i="9"/>
  <c r="F35" i="9"/>
  <c r="E38" i="9"/>
  <c r="H41" i="9"/>
  <c r="F45" i="9"/>
  <c r="E62" i="9"/>
  <c r="E74" i="9"/>
  <c r="H84" i="9"/>
  <c r="F8" i="10"/>
  <c r="H20" i="10"/>
  <c r="J35" i="10"/>
  <c r="K35" i="10" s="1"/>
  <c r="I52" i="10"/>
  <c r="I76" i="10"/>
  <c r="H104" i="10"/>
  <c r="G147" i="10"/>
  <c r="I25" i="4"/>
  <c r="J28" i="3"/>
  <c r="J33" i="3"/>
  <c r="J38" i="3"/>
  <c r="J43" i="3"/>
  <c r="J30" i="4"/>
  <c r="I7" i="3"/>
  <c r="I12" i="3"/>
  <c r="I42" i="3"/>
  <c r="I4" i="4"/>
  <c r="I24" i="4"/>
  <c r="I29" i="4"/>
  <c r="I34" i="4"/>
  <c r="I39" i="4"/>
  <c r="I44" i="4"/>
  <c r="I6" i="5"/>
  <c r="I11" i="5"/>
  <c r="I16" i="5"/>
  <c r="I21" i="5"/>
  <c r="I26" i="5"/>
  <c r="I33" i="5"/>
  <c r="I42" i="5"/>
  <c r="J44" i="5"/>
  <c r="H46" i="5"/>
  <c r="I7" i="9"/>
  <c r="H10" i="9"/>
  <c r="G13" i="9"/>
  <c r="F16" i="9"/>
  <c r="E19" i="9"/>
  <c r="J24" i="9"/>
  <c r="K24" i="9" s="1"/>
  <c r="I27" i="9"/>
  <c r="H32" i="9"/>
  <c r="G35" i="9"/>
  <c r="F38" i="9"/>
  <c r="F42" i="9"/>
  <c r="J45" i="9"/>
  <c r="K45" i="9" s="1"/>
  <c r="F56" i="9"/>
  <c r="I65" i="9"/>
  <c r="J75" i="9"/>
  <c r="K75" i="9" s="1"/>
  <c r="G86" i="9"/>
  <c r="I10" i="10"/>
  <c r="G22" i="10"/>
  <c r="H38" i="10"/>
  <c r="E58" i="10"/>
  <c r="J79" i="10"/>
  <c r="H110" i="10"/>
  <c r="H156" i="10"/>
  <c r="I17" i="3"/>
  <c r="I22" i="3"/>
  <c r="I27" i="3"/>
  <c r="I32" i="3"/>
  <c r="I37" i="3"/>
  <c r="I9" i="4"/>
  <c r="I14" i="4"/>
  <c r="I19" i="4"/>
  <c r="J7" i="9"/>
  <c r="K7" i="9" s="1"/>
  <c r="I10" i="9"/>
  <c r="H13" i="9"/>
  <c r="G16" i="9"/>
  <c r="F19" i="9"/>
  <c r="E22" i="9"/>
  <c r="J27" i="9"/>
  <c r="K27" i="9" s="1"/>
  <c r="I32" i="9"/>
  <c r="H35" i="9"/>
  <c r="I38" i="9"/>
  <c r="G42" i="9"/>
  <c r="H48" i="9"/>
  <c r="G56" i="9"/>
  <c r="J65" i="9"/>
  <c r="K65" i="9" s="1"/>
  <c r="E87" i="9"/>
  <c r="J10" i="10"/>
  <c r="K10" i="10" s="1"/>
  <c r="H22" i="10"/>
  <c r="I39" i="10"/>
  <c r="F58" i="10"/>
  <c r="J110" i="10"/>
  <c r="K110" i="10" s="1"/>
  <c r="H168" i="10"/>
  <c r="H9" i="11"/>
  <c r="E6" i="11"/>
  <c r="J12" i="11"/>
  <c r="G9" i="11"/>
  <c r="I12" i="11"/>
  <c r="F9" i="11"/>
  <c r="H12" i="11"/>
  <c r="E9" i="11"/>
  <c r="G12" i="11"/>
  <c r="F12" i="11"/>
  <c r="J6" i="11"/>
  <c r="E12" i="11"/>
  <c r="H6" i="11"/>
  <c r="J9" i="11"/>
  <c r="G6" i="11"/>
  <c r="I9" i="11"/>
  <c r="F6" i="11"/>
  <c r="I6" i="11"/>
  <c r="K6" i="10" l="1"/>
  <c r="K218" i="10"/>
  <c r="K58" i="10"/>
  <c r="K116" i="10"/>
  <c r="K38" i="10"/>
  <c r="K8" i="10"/>
  <c r="K79" i="10"/>
  <c r="K49" i="10"/>
  <c r="K23" i="9"/>
  <c r="K52" i="10"/>
  <c r="K111" i="10"/>
  <c r="K99" i="10"/>
  <c r="K78" i="10"/>
  <c r="K12" i="10"/>
  <c r="K54" i="10"/>
  <c r="K105" i="10"/>
  <c r="K86" i="10"/>
  <c r="K170" i="10"/>
  <c r="K71" i="10"/>
  <c r="K43" i="10"/>
  <c r="K101" i="10"/>
  <c r="K162" i="10"/>
  <c r="K159" i="10"/>
  <c r="K217" i="10"/>
  <c r="K213" i="10"/>
  <c r="K32" i="9"/>
  <c r="K74" i="9"/>
  <c r="K31" i="9"/>
  <c r="K12" i="9"/>
  <c r="K76" i="9"/>
  <c r="K35" i="9"/>
  <c r="K44" i="10"/>
  <c r="K157" i="10"/>
  <c r="K142" i="10"/>
  <c r="K51" i="9"/>
  <c r="K52" i="9"/>
  <c r="K73" i="9"/>
  <c r="K93" i="10"/>
  <c r="K150" i="10"/>
  <c r="K50" i="10"/>
  <c r="K136" i="10"/>
  <c r="K129" i="10"/>
  <c r="K185" i="10"/>
  <c r="K235" i="10"/>
  <c r="K56" i="9"/>
  <c r="K59" i="9"/>
  <c r="K34" i="9"/>
  <c r="K168" i="10"/>
  <c r="K181" i="10"/>
  <c r="K208" i="10"/>
  <c r="K108" i="10"/>
  <c r="K164" i="10"/>
  <c r="K141" i="10"/>
  <c r="K197" i="10"/>
  <c r="K15" i="9"/>
  <c r="K48" i="9"/>
  <c r="K16" i="9"/>
  <c r="K90" i="9"/>
  <c r="K30" i="9"/>
  <c r="K36" i="10"/>
  <c r="K59" i="10"/>
  <c r="K124" i="10"/>
  <c r="K74" i="10"/>
  <c r="K201" i="10"/>
  <c r="K238" i="10"/>
  <c r="K19" i="9"/>
  <c r="K58" i="9"/>
  <c r="K66" i="9"/>
  <c r="K14" i="10"/>
  <c r="K147" i="10"/>
  <c r="K172" i="10"/>
  <c r="K230" i="10"/>
  <c r="K188" i="10"/>
  <c r="K107" i="10"/>
  <c r="K163" i="10"/>
  <c r="K219" i="10"/>
  <c r="K37" i="9"/>
  <c r="K38" i="9"/>
  <c r="K87" i="9"/>
  <c r="K89" i="9"/>
  <c r="K19" i="10"/>
  <c r="K9" i="11"/>
  <c r="K72" i="10"/>
  <c r="K23" i="10"/>
  <c r="K16" i="10"/>
  <c r="K158" i="10"/>
  <c r="K18" i="10"/>
  <c r="K12" i="11"/>
  <c r="K67" i="10"/>
  <c r="K63" i="10"/>
  <c r="K60" i="10"/>
  <c r="K51" i="10"/>
  <c r="K11" i="10"/>
  <c r="K22" i="10"/>
  <c r="K28" i="10"/>
  <c r="K81" i="10"/>
  <c r="K40" i="10"/>
  <c r="K98" i="10"/>
  <c r="K155" i="10"/>
  <c r="K53" i="10"/>
  <c r="K148" i="10"/>
  <c r="K117" i="10"/>
  <c r="K171" i="10"/>
  <c r="K229" i="10"/>
  <c r="K223" i="10"/>
  <c r="K42" i="9"/>
  <c r="K92" i="9"/>
  <c r="K41" i="9"/>
  <c r="K22" i="9"/>
  <c r="K86" i="9"/>
  <c r="K77" i="9"/>
  <c r="K13" i="9"/>
  <c r="K128" i="10"/>
  <c r="K66" i="10"/>
  <c r="K39" i="10"/>
  <c r="K89" i="10"/>
  <c r="K118" i="10"/>
  <c r="K32" i="10"/>
  <c r="K73" i="10"/>
  <c r="K184" i="10"/>
  <c r="K145" i="10"/>
  <c r="K179" i="10"/>
  <c r="K115" i="10"/>
  <c r="K169" i="10"/>
  <c r="K196" i="10"/>
  <c r="K152" i="10"/>
  <c r="K210" i="10"/>
  <c r="K131" i="10"/>
  <c r="K187" i="10"/>
  <c r="K200" i="10"/>
  <c r="K61" i="9"/>
  <c r="K6" i="9"/>
  <c r="K62" i="9"/>
  <c r="K80" i="9"/>
  <c r="K83" i="9"/>
  <c r="K46" i="10"/>
  <c r="K17" i="10"/>
  <c r="K88" i="10"/>
  <c r="K25" i="10"/>
  <c r="K123" i="10"/>
  <c r="K6" i="11"/>
  <c r="K97" i="10"/>
  <c r="K26" i="10"/>
  <c r="K48" i="10"/>
  <c r="K82" i="10"/>
  <c r="K15" i="10"/>
  <c r="K140" i="10"/>
  <c r="K64" i="10"/>
  <c r="K47" i="10"/>
  <c r="K138" i="10"/>
  <c r="K62" i="10"/>
  <c r="K206" i="10"/>
  <c r="K77" i="10"/>
  <c r="K139" i="10"/>
  <c r="K195" i="10"/>
  <c r="K228" i="10"/>
  <c r="K10" i="9"/>
  <c r="K72" i="9"/>
  <c r="K68" i="9"/>
  <c r="K9" i="9"/>
  <c r="K44" i="9"/>
  <c r="K57" i="9"/>
</calcChain>
</file>

<file path=xl/sharedStrings.xml><?xml version="1.0" encoding="utf-8"?>
<sst xmlns="http://schemas.openxmlformats.org/spreadsheetml/2006/main" count="2934" uniqueCount="161">
  <si>
    <t>Bacalaureat 2024-2026 — Evoluție, Județul Arad</t>
  </si>
  <si>
    <t>Analiză comparativă pe unități de învățământ (licee), trei sesiuni consecutive</t>
  </si>
  <si>
    <t>Sursă: workbook-urile "BAC2024_Arad_analiza.xlsx", "BAC2025_Arad_analiza.xlsx", "BAC2026_Arad_analiza.xlsx" · Fișier prelucrat: 12.09.2026</t>
  </si>
  <si>
    <t>Indicator (nivel județ)</t>
  </si>
  <si>
    <t>2024</t>
  </si>
  <si>
    <t>2025</t>
  </si>
  <si>
    <t>2026</t>
  </si>
  <si>
    <t>Δ 2024→2026</t>
  </si>
  <si>
    <t>Total candidați</t>
  </si>
  <si>
    <t>Promovați</t>
  </si>
  <si>
    <t>Nepromovați</t>
  </si>
  <si>
    <t>Eliminați</t>
  </si>
  <si>
    <t>Absenți</t>
  </si>
  <si>
    <t>Rata de promovare (din prezentați)</t>
  </si>
  <si>
    <t>Rata de promovare (din total candidați)</t>
  </si>
  <si>
    <t>Media generală (promovați)</t>
  </si>
  <si>
    <t>Media Limba Română</t>
  </si>
  <si>
    <t>Unități analizate</t>
  </si>
  <si>
    <t>Rata promovare — URBAN</t>
  </si>
  <si>
    <t>Rata promovare — RURAL</t>
  </si>
  <si>
    <t>Notă: rata de promovare și mediile sunt reluate din workbook-urile anuale deja auditate; vezi fila "Metodologie".</t>
  </si>
  <si>
    <t>Nr</t>
  </si>
  <si>
    <t>Unitate</t>
  </si>
  <si>
    <t>Localitate</t>
  </si>
  <si>
    <t>Mediu</t>
  </si>
  <si>
    <t>Rata_2024</t>
  </si>
  <si>
    <t>Rata_2025</t>
  </si>
  <si>
    <t>Rata_2026</t>
  </si>
  <si>
    <t>Medie_2024</t>
  </si>
  <si>
    <t>Medie_2025</t>
  </si>
  <si>
    <t>Medie_2026</t>
  </si>
  <si>
    <t>Romana_2024</t>
  </si>
  <si>
    <t>Romana_2025</t>
  </si>
  <si>
    <t>Romana_2026</t>
  </si>
  <si>
    <t>NrPrezentati_2024</t>
  </si>
  <si>
    <t>NrPrezentati_2025</t>
  </si>
  <si>
    <t>NrPrezentati_2026</t>
  </si>
  <si>
    <t>COLEGIUL "MIHAI VITEAZUL" INEU</t>
  </si>
  <si>
    <t>INEU</t>
  </si>
  <si>
    <t>RURAL</t>
  </si>
  <si>
    <t>COLEGIUL DE ARTE "SABIN DRĂGOI" ARAD</t>
  </si>
  <si>
    <t>ARAD</t>
  </si>
  <si>
    <t>URBAN</t>
  </si>
  <si>
    <t>COLEGIUL ECONOMIC ARAD</t>
  </si>
  <si>
    <t>COLEGIUL NAŢIONAL "ELENA GHIBA BIRTA" ARAD</t>
  </si>
  <si>
    <t>COLEGIUL NAŢIONAL "MOISE NICOARĂ" ARAD</t>
  </si>
  <si>
    <t>COLEGIUL NAŢIONAL "PREPARANDIA-DIMITRIE ŢICHINDEAL" ARAD</t>
  </si>
  <si>
    <t>COLEGIUL NAŢIONAL "VASILE GOLDIŞ" ARAD</t>
  </si>
  <si>
    <t>COLEGIUL PARTICULAR "VASILE GOLDIŞ" ARAD</t>
  </si>
  <si>
    <t>COLEGIUL"CSIKY GERGELY" ARAD</t>
  </si>
  <si>
    <t>LICEUL "ATANASIE MARIENESCU" LIPOVA</t>
  </si>
  <si>
    <t>LIPOVA</t>
  </si>
  <si>
    <t>LICEUL "IOAN BUTEANU" GURAHONŢ</t>
  </si>
  <si>
    <t>GURAHONŢ</t>
  </si>
  <si>
    <t>LICEUL "SEVER BOCU" LIPOVA</t>
  </si>
  <si>
    <t>LICEUL CU PROGRAM SPORTIV ARAD</t>
  </si>
  <si>
    <t>LICEUL NAŢIONAL DE INFORMATICĂ ARAD</t>
  </si>
  <si>
    <t>LICEUL SPECIAL "SFÂNTA MARIA" ARAD</t>
  </si>
  <si>
    <t>LICEUL TEHNOLOGIC "AUREL VLAICU" ARAD</t>
  </si>
  <si>
    <t>LICEUL TEHNOLOGIC "EMIL CRĂCIUN LĂZUREANU" BELIU</t>
  </si>
  <si>
    <t>BELIU</t>
  </si>
  <si>
    <t>LICEUL TEHNOLOGIC "FRANCISC NEUMAN" ARAD</t>
  </si>
  <si>
    <t>LICEUL TEHNOLOGIC "ION CREANGĂ" CURTICI</t>
  </si>
  <si>
    <t>CURTICI</t>
  </si>
  <si>
    <t>LICEUL TEHNOLOGIC "MOGA VOIEVOD" HĂLMAGIU</t>
  </si>
  <si>
    <t>HĂLMAGIU</t>
  </si>
  <si>
    <t>LICEUL TEHNOLOGIC "REGINA MARIA" ARAD</t>
  </si>
  <si>
    <t>LICEUL TEHNOLOGIC "SAVA BRANCOVICI" INEU</t>
  </si>
  <si>
    <t>LICEUL TEHNOLOGIC "STEFAN HELL" SÂNTANA</t>
  </si>
  <si>
    <t>SÂNTANA</t>
  </si>
  <si>
    <t>LICEUL TEHNOLOGIC "VASILE JUNCU" MINIŞ</t>
  </si>
  <si>
    <t>MINIŞ</t>
  </si>
  <si>
    <t>LICEUL TEHNOLOGIC CHIŞINEU CRIŞ</t>
  </si>
  <si>
    <t>CHIŞINEU-CRIŞ</t>
  </si>
  <si>
    <t>LICEUL TEHNOLOGIC DE CONSTRUCŢII ŞI PROTECŢIA MEDIULUI ARAD</t>
  </si>
  <si>
    <t>LICEUL TEHNOLOGIC DE ELECTRONICĂ ŞI AUTOMATIZĂRI "CAIUS IACOB" ARAD</t>
  </si>
  <si>
    <t>LICEUL TEHNOLOGIC DE INDUSTRIE ALIMENTARĂ ARAD</t>
  </si>
  <si>
    <t>LICEUL TEHNOLOGIC DE TRANSPORTURI AUTO "HENRI COANDĂ" ARAD</t>
  </si>
  <si>
    <t>LICEUL TEHNOLOGIC DE ȘTIINȚE APLICATE ARAD</t>
  </si>
  <si>
    <t>LICEUL TEHNOLOGIC UCECOM "SPIRU HARET" ARAD</t>
  </si>
  <si>
    <t>LICEUL TEHNOLOGIC VINGA</t>
  </si>
  <si>
    <t>VINGA</t>
  </si>
  <si>
    <t>LICEUL TEHNOLOGIC ”REGELE MIHAI I” SĂVÂRŞIN</t>
  </si>
  <si>
    <t>SĂVÂRŞIN</t>
  </si>
  <si>
    <t>LICEUL TEOLOGIC BAPTIST "ALEXA POPOVICI" ARAD</t>
  </si>
  <si>
    <t>LICEUL TEOLOGIC PENTICOSTAL ARAD</t>
  </si>
  <si>
    <t>LICEUL TEORETIC "ADAM MULLER GUTTENBRUNN" ARAD</t>
  </si>
  <si>
    <t>LICEUL TEORETIC "GHEORGHE LAZĂR" PECICA</t>
  </si>
  <si>
    <t>PECICA</t>
  </si>
  <si>
    <t>LICEUL TEORETIC "JOZEF GREGOR TAJOVSKY" NĂDLAC</t>
  </si>
  <si>
    <t>NĂDLAC</t>
  </si>
  <si>
    <t>LICEUL TEORETIC "MIHAI VELICIU" CHIŞINEU CRIŞ</t>
  </si>
  <si>
    <t>LICEUL TEORETIC CERMEI</t>
  </si>
  <si>
    <t>CERMEI</t>
  </si>
  <si>
    <t>LICEUL TEORETIC PÂNCOTA</t>
  </si>
  <si>
    <t>PÂNCOTA</t>
  </si>
  <si>
    <t>LICEUL TEORETIC SEBIŞ</t>
  </si>
  <si>
    <t>SEBIŞ</t>
  </si>
  <si>
    <t>SEMINARUL TEOLOGIC ORTODOX ARAD</t>
  </si>
  <si>
    <t>Evoluția ratei de promovare (din candidații prezentați) pe fiecare unitate, 2024→2026, sortată descrescător după rata din 2026. "-" = unitatea nu a avut candidați la Bacalaureat în acel an (nu a existat sau nu a fost identificată în fișierul respectiv).</t>
  </si>
  <si>
    <t>Loc</t>
  </si>
  <si>
    <t>Δ 24→25</t>
  </si>
  <si>
    <t>Δ 25→26</t>
  </si>
  <si>
    <t>Δ total 24→26</t>
  </si>
  <si>
    <t>Evoluția mediei generale a promovaților pe fiecare unitate, 2024→2026, sortată descrescător după media din 2026.</t>
  </si>
  <si>
    <t>Evoluția mediei la Limba și literatura română (proba A, comună tuturor candidaților) pe fiecare unitate, 2024→2026.</t>
  </si>
  <si>
    <t>Subiect</t>
  </si>
  <si>
    <t>Nr_2024</t>
  </si>
  <si>
    <t>Nr_2025</t>
  </si>
  <si>
    <t>Nr_2026</t>
  </si>
  <si>
    <t>Cheie</t>
  </si>
  <si>
    <t>Istorie</t>
  </si>
  <si>
    <t>Matematică MATE-INFO</t>
  </si>
  <si>
    <t>Matematică PED</t>
  </si>
  <si>
    <t>Matematică ST-NAT</t>
  </si>
  <si>
    <t>Matematică TEHN</t>
  </si>
  <si>
    <t>Anatomie și fiziologie umană, genetică și ecologie umană</t>
  </si>
  <si>
    <t>Biologie vegetală și animală</t>
  </si>
  <si>
    <t>Chimie anorganică</t>
  </si>
  <si>
    <t>Chimie organică</t>
  </si>
  <si>
    <t>Economie</t>
  </si>
  <si>
    <t>Filosofie</t>
  </si>
  <si>
    <t>Fizică TEH</t>
  </si>
  <si>
    <t>Fizică TEO</t>
  </si>
  <si>
    <t>Geografie</t>
  </si>
  <si>
    <t>Informatică MI C/C++</t>
  </si>
  <si>
    <t>Informatică SN C/C++</t>
  </si>
  <si>
    <t>Logică, argumentare și comunicare</t>
  </si>
  <si>
    <t>Psihologie</t>
  </si>
  <si>
    <t>Sociologie</t>
  </si>
  <si>
    <t>Limba</t>
  </si>
  <si>
    <t>Limba germană</t>
  </si>
  <si>
    <t>Limba maghiară</t>
  </si>
  <si>
    <t>Limba slovacă</t>
  </si>
  <si>
    <t>Evoluția mediei la Proba C (obligatorie în funcție de profil), pe fiecare disciplină și unitate, 2024→2026. Unitățile sunt afișate doar la disciplinele la care au avut candidați. "-" = nicio prezență la acea disciplină în acel an, la acea unitate.</t>
  </si>
  <si>
    <t>Nr 2024</t>
  </si>
  <si>
    <t>Medie 2024</t>
  </si>
  <si>
    <t>Nr 2025</t>
  </si>
  <si>
    <t>Medie 2025</t>
  </si>
  <si>
    <t>Nr 2026</t>
  </si>
  <si>
    <t>Medie 2026</t>
  </si>
  <si>
    <t>Evoluția mediei la Proba D (disciplina la alegere), pe fiecare disciplină și unitate, 2024→2026. Denumirile de disciplină au fost normalizate (ex.: "Chimie anorganică TEH/TEO Nivel I/II" → "Chimie anorganică") pentru a permite comparația între ani; vezi fila Metodologie.</t>
  </si>
  <si>
    <t>Evoluția mediei la proba de limbă maternă, pe fiecare limbă și unitate, 2024→2026 (relevantă pentru cele 3 unități cu predare în limbă maternă: maghiară — Csiky Gergely, germană — Adam Muller Guttenbrunn, slovacă — Jozef Gregor Tajovsky Nădlac).</t>
  </si>
  <si>
    <t>Metodologie — Analiza comparativă BAC 2024-2026, Județul Arad</t>
  </si>
  <si>
    <t>1. Surse de date</t>
  </si>
  <si>
    <t>Fișierele-sursă sunt cele trei workbook-uri deja auditate și livrate anterior: BAC2024_Arad_analiza.xlsx, BAC2025_Arad_analiza.xlsx și BAC2026_Arad_analiza.xlsx (sesiunea de vară/iulie). Fiecare dintre acestea a fost construit direct din exportul brut al rezultatelor și verificat (recalculare fără erori, comparație cu agregări independente în pandas). Prezentul workbook NU reprelucrează datele brute, ci preia agregatele deja validate (rata de promovare, medie generală, medie Limba Română, medii pe disciplină la Proba C/D și la limba maternă) din cele trei fișiere și le pune alături pentru comparație.</t>
  </si>
  <si>
    <t>2. De ce datele de bază sunt introduse ca valori, nu ca legături live către celelalte fișiere</t>
  </si>
  <si>
    <t>Excel/LibreOffice nu păstrează fiabil legăturile de tip formulă către alte fișiere externe după reprocesare (acestea se pot rupe sau necesită fișierele-sursă deschise simultan). Din acest motiv, valorile din filele "Date_unitati", "Date_ProbaC", "Date_ProbaD" și "Date_Materna" sunt introduse ca date brute (analog rolului filelor "Date_Elevi" din fiecare workbook anual), iar TOATE calculele derivate din acest workbook — sortări, diferențe (Δ) an-pe-an, regăsiri prin INDEX/MATCH — sunt formule reale, recalculabile în Excel.</t>
  </si>
  <si>
    <t>3. Unități de învățământ incluse</t>
  </si>
  <si>
    <t>S-a folosit reuniunea unităților care au avut candidați la BAC în cel puțin unul din cei trei ani: 43 unități în total, dintre care 37 au avut candidați în toți cei trei ani. Unități prezente într-un singur an: LICEUL SPECIAL "SFÂNTA MARIA" ARAD; LICEUL TEHNOLOGIC UCECOM "SPIRU HARET" ARAD. Pentru anii în care o unitate nu a avut candidați (sau nu a fost identificată în fișierul respectiv), celulele corespunzătoare afișează "-".</t>
  </si>
  <si>
    <t>4. Definiții ale indicatorilor</t>
  </si>
  <si>
    <t>Rata de promovare = numărul de candidați declarați "Promovat" raportat la numărul de candidați PREZENTAȚI (exclude absenții, dar include eliminații și nepromovații). Media generală = media aritmetică a mediilor finale ale candidaților PROMOVAȚI (candidații nepromovați/eliminați/absenți nu au o medie finală validă și nu intră în acest calcul). Media Limba Română = media notelor la proba A (comună tuturor candidaților, indiferent de profil), calculată pe toți candidații cu notă validă la această probă. Aceste definiții sunt identice cu cele din filele "Metodologie" ale celor trei workbook-uri anuale.</t>
  </si>
  <si>
    <t>5. Statutul "Eliminat"</t>
  </si>
  <si>
    <t>Statutul "Eliminat" (descalificare disciplinară, de regulă fraudă) nu a apărut în sursa 2024 (0 cazuri), dar apare în 2025 (3 cazuri) și 2026 (2 cazuri). Candidații eliminați sunt incluși la "candidați prezentați" dar nu la "promovați", afectând astfel corect rata de promovare.</t>
  </si>
  <si>
    <t>6. Normalizarea denumirilor de disciplină la Proba D</t>
  </si>
  <si>
    <t>Fișierul 2024 a raportat separat variantele "Chimie anorganică TEH Nivel I/II" și "Chimie anorganică TEO Nivel I/II" (similar pentru "Chimie organică"), în timp ce fișierele 2025 și 2026 folosesc denumirea unificată "Chimie anorganică"/"Chimie organică". Pentru a permite comparația an-pe-an, variantele din 2024 au fost normalizate la denumirea unificată, iar mediile au fost recalculate ca medie ponderată (ponderată cu numărul de candidați) a variantelor originale, per unitate. Această renormalizare afectează doar fila "Evoluție Proba D" și fila "Date_ProbaD" din prezentul workbook comparativ — nu modifică datele din fișierele anuale originale.</t>
  </si>
  <si>
    <t>7. Normalizarea probei de limbă maternă (maghiară)</t>
  </si>
  <si>
    <t>Fișierele-sursă disting, pentru limba maghiară, două variante — "Limba maghiară (REAL)" și "Limba maghiară (UMAN)" — corespunzătoare filierei/profilului candidatului, nu unor conținuturi de probă diferite. Pentru fila "Evoluție Lb. Maternă" cele două variante au fost unificate sub "Limba maghiară", cu recalcularea mediei ca medie ponderată (după numărul de candidați) a celor două variante, per unitate și an. Limba germană și limba slovacă nu au avut o asemenea distincție în fișierele-sursă.</t>
  </si>
  <si>
    <t>8. Rotunjiri</t>
  </si>
  <si>
    <t>Mediile sunt afișate cu 2 zecimale și ratele de promovare cu 1 zecimală, ca în fișierele anuale. Diferențele (Δ) sunt calculate pe valorile nerotunjite și apoi rotunjite la 2 zecimale, pentru a evita erorile de rotunjire cumulate.</t>
  </si>
  <si>
    <t>Document generat automat pe 12.09.2026.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</si>
</sst>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Calibri"/>
      <family val="2"/>
      <charset val="1"/>
    </font>
    <font>
      <b/>
      <sz val="14"/>
      <color rgb="FF1F4E78"/>
      <name val="Arial"/>
      <family val="2"/>
    </font>
    <font>
      <sz val="11"/>
      <color rgb="FF595959"/>
      <name val="Arial"/>
      <family val="2"/>
    </font>
    <font>
      <i/>
      <sz val="9"/>
      <color rgb="FF595959"/>
      <name val="Arial"/>
      <family val="2"/>
    </font>
    <font>
      <b/>
      <sz val="10"/>
      <color rgb="FFFFFFFF"/>
      <name val="Arial"/>
      <family val="2"/>
    </font>
    <font>
      <sz val="10"/>
      <name val="Arial"/>
      <family val="2"/>
    </font>
    <font>
      <b/>
      <sz val="10"/>
      <color rgb="FF1F4E78"/>
      <name val="Arial"/>
      <family val="2"/>
    </font>
    <font>
      <b/>
      <sz val="10"/>
      <name val="Arial"/>
      <family val="2"/>
    </font>
  </fonts>
  <fills count="4">
    <fill>
      <patternFill patternType="none"/>
    </fill>
    <fill>
      <patternFill patternType="gray125"/>
    </fill>
    <fill>
      <patternFill patternType="solid">
        <fgColor rgb="FF1F4E78"/>
        <bgColor rgb="FF003366"/>
      </patternFill>
    </fill>
    <fill>
      <patternFill patternType="solid">
        <fgColor rgb="FFD9E1F2"/>
        <bgColor rgb="FFD9D9D9"/>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0">
    <xf numFmtId="0" fontId="0" fillId="0" borderId="0" xfId="0"/>
    <xf numFmtId="0" fontId="6" fillId="3" borderId="0" xfId="0" applyFont="1" applyFill="1"/>
    <xf numFmtId="0" fontId="3" fillId="0" borderId="0" xfId="0" applyFont="1"/>
    <xf numFmtId="0" fontId="2" fillId="0" borderId="0" xfId="0" applyFont="1"/>
    <xf numFmtId="0" fontId="1" fillId="0" borderId="0" xfId="0" applyFont="1"/>
    <xf numFmtId="0" fontId="1" fillId="0" borderId="0" xfId="0" applyFont="1"/>
    <xf numFmtId="0" fontId="3" fillId="0" borderId="0" xfId="0" applyFont="1"/>
    <xf numFmtId="0" fontId="4" fillId="2" borderId="0" xfId="0" applyFont="1" applyFill="1" applyAlignment="1">
      <alignment horizontal="center" vertical="center"/>
    </xf>
    <xf numFmtId="0" fontId="5" fillId="0" borderId="1" xfId="0" applyFont="1" applyBorder="1"/>
    <xf numFmtId="1" fontId="5"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5" fillId="0" borderId="0" xfId="0" applyFont="1"/>
    <xf numFmtId="165" fontId="5" fillId="0" borderId="0" xfId="0" applyNumberFormat="1" applyFont="1"/>
    <xf numFmtId="2" fontId="5" fillId="0" borderId="0" xfId="0" applyNumberFormat="1" applyFont="1"/>
    <xf numFmtId="0" fontId="5" fillId="0" borderId="1" xfId="0" applyFont="1" applyBorder="1" applyAlignment="1">
      <alignment horizontal="center" vertical="center"/>
    </xf>
    <xf numFmtId="0" fontId="5" fillId="0" borderId="1" xfId="0" applyFont="1" applyBorder="1" applyAlignment="1">
      <alignment horizontal="left" vertical="center"/>
    </xf>
    <xf numFmtId="0" fontId="7"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BE4B48"/>
      <rgbColor rgb="FFFFFFCC"/>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A7EBB"/>
      <rgbColor rgb="FF33CCCC"/>
      <rgbColor rgb="FF98B855"/>
      <rgbColor rgb="FFFFCC00"/>
      <rgbColor rgb="FFFF9900"/>
      <rgbColor rgb="FFFF6600"/>
      <rgbColor rgb="FF59595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Rata de promovare — evoluție 2024-2026 (%)</a:t>
            </a:r>
          </a:p>
        </c:rich>
      </c:tx>
      <c:overlay val="0"/>
      <c:spPr>
        <a:noFill/>
        <a:ln w="0">
          <a:noFill/>
        </a:ln>
      </c:spPr>
    </c:title>
    <c:autoTitleDeleted val="0"/>
    <c:plotArea>
      <c:layout/>
      <c:lineChart>
        <c:grouping val="standard"/>
        <c:varyColors val="0"/>
        <c:ser>
          <c:idx val="0"/>
          <c:order val="0"/>
          <c:spPr>
            <a:ln w="28440">
              <a:solidFill>
                <a:srgbClr val="4A7EBB"/>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Rezumat!$B$5:$D$5</c:f>
              <c:strCache>
                <c:ptCount val="3"/>
                <c:pt idx="0">
                  <c:v>2024</c:v>
                </c:pt>
                <c:pt idx="1">
                  <c:v>2025</c:v>
                </c:pt>
                <c:pt idx="2">
                  <c:v>2026</c:v>
                </c:pt>
              </c:strCache>
            </c:strRef>
          </c:cat>
          <c:val>
            <c:numRef>
              <c:f>Rezumat!$B$11</c:f>
              <c:numCache>
                <c:formatCode>0.0\%</c:formatCode>
                <c:ptCount val="1"/>
                <c:pt idx="0">
                  <c:v>74.0492170022371</c:v>
                </c:pt>
              </c:numCache>
            </c:numRef>
          </c:val>
          <c:smooth val="1"/>
          <c:extLst>
            <c:ext xmlns:c16="http://schemas.microsoft.com/office/drawing/2014/chart" uri="{C3380CC4-5D6E-409C-BE32-E72D297353CC}">
              <c16:uniqueId val="{00000000-6433-BA4F-A59B-D4A783D586D7}"/>
            </c:ext>
          </c:extLst>
        </c:ser>
        <c:ser>
          <c:idx val="1"/>
          <c:order val="1"/>
          <c:spPr>
            <a:ln w="28440">
              <a:solidFill>
                <a:srgbClr val="BE4B48"/>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Rezumat!$B$5:$D$5</c:f>
              <c:strCache>
                <c:ptCount val="3"/>
                <c:pt idx="0">
                  <c:v>2024</c:v>
                </c:pt>
                <c:pt idx="1">
                  <c:v>2025</c:v>
                </c:pt>
                <c:pt idx="2">
                  <c:v>2026</c:v>
                </c:pt>
              </c:strCache>
            </c:strRef>
          </c:cat>
          <c:val>
            <c:numRef>
              <c:f>Rezumat!$C$11</c:f>
              <c:numCache>
                <c:formatCode>0.0\%</c:formatCode>
                <c:ptCount val="1"/>
                <c:pt idx="0">
                  <c:v>70.559371933267897</c:v>
                </c:pt>
              </c:numCache>
            </c:numRef>
          </c:val>
          <c:smooth val="1"/>
          <c:extLst>
            <c:ext xmlns:c16="http://schemas.microsoft.com/office/drawing/2014/chart" uri="{C3380CC4-5D6E-409C-BE32-E72D297353CC}">
              <c16:uniqueId val="{00000001-6433-BA4F-A59B-D4A783D586D7}"/>
            </c:ext>
          </c:extLst>
        </c:ser>
        <c:ser>
          <c:idx val="2"/>
          <c:order val="2"/>
          <c:spPr>
            <a:ln w="28440">
              <a:solidFill>
                <a:srgbClr val="98B855"/>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Rezumat!$B$5:$D$5</c:f>
              <c:strCache>
                <c:ptCount val="3"/>
                <c:pt idx="0">
                  <c:v>2024</c:v>
                </c:pt>
                <c:pt idx="1">
                  <c:v>2025</c:v>
                </c:pt>
                <c:pt idx="2">
                  <c:v>2026</c:v>
                </c:pt>
              </c:strCache>
            </c:strRef>
          </c:cat>
          <c:val>
            <c:numRef>
              <c:f>Rezumat!$D$11</c:f>
              <c:numCache>
                <c:formatCode>0.0\%</c:formatCode>
                <c:ptCount val="1"/>
                <c:pt idx="0">
                  <c:v>67.293666026871406</c:v>
                </c:pt>
              </c:numCache>
            </c:numRef>
          </c:val>
          <c:smooth val="1"/>
          <c:extLst>
            <c:ext xmlns:c16="http://schemas.microsoft.com/office/drawing/2014/chart" uri="{C3380CC4-5D6E-409C-BE32-E72D297353CC}">
              <c16:uniqueId val="{00000002-6433-BA4F-A59B-D4A783D586D7}"/>
            </c:ext>
          </c:extLst>
        </c:ser>
        <c:dLbls>
          <c:showLegendKey val="0"/>
          <c:showVal val="0"/>
          <c:showCatName val="0"/>
          <c:showSerName val="0"/>
          <c:showPercent val="0"/>
          <c:showBubbleSize val="0"/>
        </c:dLbls>
        <c:hiLowLines>
          <c:spPr>
            <a:ln w="0">
              <a:noFill/>
            </a:ln>
          </c:spPr>
        </c:hiLowLines>
        <c:smooth val="0"/>
        <c:axId val="68852924"/>
        <c:axId val="50610982"/>
      </c:lineChart>
      <c:catAx>
        <c:axId val="68852924"/>
        <c:scaling>
          <c:orientation val="minMax"/>
        </c:scaling>
        <c:delete val="0"/>
        <c:axPos val="b"/>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An</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RO"/>
          </a:p>
        </c:txPr>
        <c:crossAx val="50610982"/>
        <c:crosses val="autoZero"/>
        <c:auto val="1"/>
        <c:lblAlgn val="ctr"/>
        <c:lblOffset val="100"/>
        <c:noMultiLvlLbl val="0"/>
      </c:catAx>
      <c:valAx>
        <c:axId val="50610982"/>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RO" sz="1000" b="1" strike="noStrike" spc="-1">
                    <a:solidFill>
                      <a:srgbClr val="000000"/>
                    </a:solidFill>
                    <a:latin typeface="Calibri"/>
                  </a:rPr>
                  <a:t>%</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RO"/>
          </a:p>
        </c:txPr>
        <c:crossAx val="6885292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RO"/>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Media generală (promovați) — evoluție 2024-2026</a:t>
            </a:r>
          </a:p>
        </c:rich>
      </c:tx>
      <c:overlay val="0"/>
      <c:spPr>
        <a:noFill/>
        <a:ln w="0">
          <a:noFill/>
        </a:ln>
      </c:spPr>
    </c:title>
    <c:autoTitleDeleted val="0"/>
    <c:plotArea>
      <c:layout/>
      <c:lineChart>
        <c:grouping val="standard"/>
        <c:varyColors val="0"/>
        <c:ser>
          <c:idx val="0"/>
          <c:order val="0"/>
          <c:spPr>
            <a:ln w="28440">
              <a:solidFill>
                <a:srgbClr val="4A7EBB"/>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Rezumat!$B$5:$D$5</c:f>
              <c:strCache>
                <c:ptCount val="3"/>
                <c:pt idx="0">
                  <c:v>2024</c:v>
                </c:pt>
                <c:pt idx="1">
                  <c:v>2025</c:v>
                </c:pt>
                <c:pt idx="2">
                  <c:v>2026</c:v>
                </c:pt>
              </c:strCache>
            </c:strRef>
          </c:cat>
          <c:val>
            <c:numRef>
              <c:f>Rezumat!$B$13</c:f>
              <c:numCache>
                <c:formatCode>0.00</c:formatCode>
                <c:ptCount val="1"/>
                <c:pt idx="0">
                  <c:v>8.0220140986908408</c:v>
                </c:pt>
              </c:numCache>
            </c:numRef>
          </c:val>
          <c:smooth val="1"/>
          <c:extLst>
            <c:ext xmlns:c16="http://schemas.microsoft.com/office/drawing/2014/chart" uri="{C3380CC4-5D6E-409C-BE32-E72D297353CC}">
              <c16:uniqueId val="{00000000-BB2D-DD47-84EE-1F5D80F041FF}"/>
            </c:ext>
          </c:extLst>
        </c:ser>
        <c:ser>
          <c:idx val="1"/>
          <c:order val="1"/>
          <c:spPr>
            <a:ln w="28440">
              <a:solidFill>
                <a:srgbClr val="BE4B48"/>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Rezumat!$B$5:$D$5</c:f>
              <c:strCache>
                <c:ptCount val="3"/>
                <c:pt idx="0">
                  <c:v>2024</c:v>
                </c:pt>
                <c:pt idx="1">
                  <c:v>2025</c:v>
                </c:pt>
                <c:pt idx="2">
                  <c:v>2026</c:v>
                </c:pt>
              </c:strCache>
            </c:strRef>
          </c:cat>
          <c:val>
            <c:numRef>
              <c:f>Rezumat!$C$13</c:f>
              <c:numCache>
                <c:formatCode>0.00</c:formatCode>
                <c:ptCount val="1"/>
                <c:pt idx="0">
                  <c:v>7.9253198887343501</c:v>
                </c:pt>
              </c:numCache>
            </c:numRef>
          </c:val>
          <c:smooth val="1"/>
          <c:extLst>
            <c:ext xmlns:c16="http://schemas.microsoft.com/office/drawing/2014/chart" uri="{C3380CC4-5D6E-409C-BE32-E72D297353CC}">
              <c16:uniqueId val="{00000001-BB2D-DD47-84EE-1F5D80F041FF}"/>
            </c:ext>
          </c:extLst>
        </c:ser>
        <c:ser>
          <c:idx val="2"/>
          <c:order val="2"/>
          <c:spPr>
            <a:ln w="28440">
              <a:solidFill>
                <a:srgbClr val="98B855"/>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Rezumat!$B$5:$D$5</c:f>
              <c:strCache>
                <c:ptCount val="3"/>
                <c:pt idx="0">
                  <c:v>2024</c:v>
                </c:pt>
                <c:pt idx="1">
                  <c:v>2025</c:v>
                </c:pt>
                <c:pt idx="2">
                  <c:v>2026</c:v>
                </c:pt>
              </c:strCache>
            </c:strRef>
          </c:cat>
          <c:val>
            <c:numRef>
              <c:f>Rezumat!$D$13</c:f>
              <c:numCache>
                <c:formatCode>0.00</c:formatCode>
                <c:ptCount val="1"/>
                <c:pt idx="0">
                  <c:v>7.9323673702224804</c:v>
                </c:pt>
              </c:numCache>
            </c:numRef>
          </c:val>
          <c:smooth val="1"/>
          <c:extLst>
            <c:ext xmlns:c16="http://schemas.microsoft.com/office/drawing/2014/chart" uri="{C3380CC4-5D6E-409C-BE32-E72D297353CC}">
              <c16:uniqueId val="{00000002-BB2D-DD47-84EE-1F5D80F041FF}"/>
            </c:ext>
          </c:extLst>
        </c:ser>
        <c:dLbls>
          <c:showLegendKey val="0"/>
          <c:showVal val="0"/>
          <c:showCatName val="0"/>
          <c:showSerName val="0"/>
          <c:showPercent val="0"/>
          <c:showBubbleSize val="0"/>
        </c:dLbls>
        <c:hiLowLines>
          <c:spPr>
            <a:ln w="0">
              <a:noFill/>
            </a:ln>
          </c:spPr>
        </c:hiLowLines>
        <c:smooth val="0"/>
        <c:axId val="58646926"/>
        <c:axId val="53320370"/>
      </c:lineChart>
      <c:catAx>
        <c:axId val="58646926"/>
        <c:scaling>
          <c:orientation val="minMax"/>
        </c:scaling>
        <c:delete val="0"/>
        <c:axPos val="b"/>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An</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RO"/>
          </a:p>
        </c:txPr>
        <c:crossAx val="53320370"/>
        <c:crosses val="autoZero"/>
        <c:auto val="1"/>
        <c:lblAlgn val="ctr"/>
        <c:lblOffset val="100"/>
        <c:noMultiLvlLbl val="0"/>
      </c:catAx>
      <c:valAx>
        <c:axId val="53320370"/>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Medie</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RO"/>
          </a:p>
        </c:txPr>
        <c:crossAx val="58646926"/>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RO"/>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xdr:row>
      <xdr:rowOff>160920</xdr:rowOff>
    </xdr:from>
    <xdr:to>
      <xdr:col>15</xdr:col>
      <xdr:colOff>255960</xdr:colOff>
      <xdr:row>18</xdr:row>
      <xdr:rowOff>182880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20</xdr:row>
      <xdr:rowOff>160920</xdr:rowOff>
    </xdr:from>
    <xdr:to>
      <xdr:col>15</xdr:col>
      <xdr:colOff>255960</xdr:colOff>
      <xdr:row>35</xdr:row>
      <xdr:rowOff>182880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DateUnitati" displayName="DateUnitati" ref="A1:P44" totalsRowShown="0">
  <autoFilter ref="A1:P44" xr:uid="{00000000-0009-0000-0100-000004000000}"/>
  <tableColumns count="16">
    <tableColumn id="1" xr3:uid="{00000000-0010-0000-0000-000001000000}" name="Nr"/>
    <tableColumn id="2" xr3:uid="{00000000-0010-0000-0000-000002000000}" name="Unitate"/>
    <tableColumn id="3" xr3:uid="{00000000-0010-0000-0000-000003000000}" name="Localitate"/>
    <tableColumn id="4" xr3:uid="{00000000-0010-0000-0000-000004000000}" name="Mediu"/>
    <tableColumn id="5" xr3:uid="{00000000-0010-0000-0000-000005000000}" name="Rata_2024"/>
    <tableColumn id="6" xr3:uid="{00000000-0010-0000-0000-000006000000}" name="Rata_2025"/>
    <tableColumn id="7" xr3:uid="{00000000-0010-0000-0000-000007000000}" name="Rata_2026"/>
    <tableColumn id="8" xr3:uid="{00000000-0010-0000-0000-000008000000}" name="Medie_2024"/>
    <tableColumn id="9" xr3:uid="{00000000-0010-0000-0000-000009000000}" name="Medie_2025"/>
    <tableColumn id="10" xr3:uid="{00000000-0010-0000-0000-00000A000000}" name="Medie_2026"/>
    <tableColumn id="11" xr3:uid="{00000000-0010-0000-0000-00000B000000}" name="Romana_2024"/>
    <tableColumn id="12" xr3:uid="{00000000-0010-0000-0000-00000C000000}" name="Romana_2025"/>
    <tableColumn id="13" xr3:uid="{00000000-0010-0000-0000-00000D000000}" name="Romana_2026"/>
    <tableColumn id="14" xr3:uid="{00000000-0010-0000-0000-00000E000000}" name="NrPrezentati_2024"/>
    <tableColumn id="15" xr3:uid="{00000000-0010-0000-0000-00000F000000}" name="NrPrezentati_2025"/>
    <tableColumn id="16" xr3:uid="{00000000-0010-0000-0000-000010000000}" name="NrPrezentati_20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ate_ProbaCTab" displayName="Date_ProbaCTab" ref="A1:K81" totalsRowShown="0">
  <autoFilter ref="A1:K81" xr:uid="{00000000-0009-0000-0100-000002000000}"/>
  <tableColumns count="11">
    <tableColumn id="1" xr3:uid="{00000000-0010-0000-0100-000001000000}" name="Subiect"/>
    <tableColumn id="2" xr3:uid="{00000000-0010-0000-0100-000002000000}" name="Unitate"/>
    <tableColumn id="3" xr3:uid="{00000000-0010-0000-0100-000003000000}" name="Localitate"/>
    <tableColumn id="4" xr3:uid="{00000000-0010-0000-0100-000004000000}" name="Mediu"/>
    <tableColumn id="5" xr3:uid="{00000000-0010-0000-0100-000005000000}" name="Nr_2024"/>
    <tableColumn id="6" xr3:uid="{00000000-0010-0000-0100-000006000000}" name="Medie_2024"/>
    <tableColumn id="7" xr3:uid="{00000000-0010-0000-0100-000007000000}" name="Nr_2025"/>
    <tableColumn id="8" xr3:uid="{00000000-0010-0000-0100-000008000000}" name="Medie_2025"/>
    <tableColumn id="9" xr3:uid="{00000000-0010-0000-0100-000009000000}" name="Nr_2026"/>
    <tableColumn id="10" xr3:uid="{00000000-0010-0000-0100-00000A000000}" name="Medie_2026"/>
    <tableColumn id="11" xr3:uid="{00000000-0010-0000-0100-00000B000000}" name="Chei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ate_ProbaDTab" displayName="Date_ProbaDTab" ref="A1:K208" totalsRowShown="0">
  <autoFilter ref="A1:K208" xr:uid="{00000000-0009-0000-0100-000003000000}"/>
  <tableColumns count="11">
    <tableColumn id="1" xr3:uid="{00000000-0010-0000-0200-000001000000}" name="Subiect"/>
    <tableColumn id="2" xr3:uid="{00000000-0010-0000-0200-000002000000}" name="Unitate"/>
    <tableColumn id="3" xr3:uid="{00000000-0010-0000-0200-000003000000}" name="Localitate"/>
    <tableColumn id="4" xr3:uid="{00000000-0010-0000-0200-000004000000}" name="Mediu"/>
    <tableColumn id="5" xr3:uid="{00000000-0010-0000-0200-000005000000}" name="Nr_2024"/>
    <tableColumn id="6" xr3:uid="{00000000-0010-0000-0200-000006000000}" name="Medie_2024"/>
    <tableColumn id="7" xr3:uid="{00000000-0010-0000-0200-000007000000}" name="Nr_2025"/>
    <tableColumn id="8" xr3:uid="{00000000-0010-0000-0200-000008000000}" name="Medie_2025"/>
    <tableColumn id="9" xr3:uid="{00000000-0010-0000-0200-000009000000}" name="Nr_2026"/>
    <tableColumn id="10" xr3:uid="{00000000-0010-0000-0200-00000A000000}" name="Medie_2026"/>
    <tableColumn id="11" xr3:uid="{00000000-0010-0000-0200-00000B000000}" name="Chei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Date_MaternaTab" displayName="Date_MaternaTab" ref="A1:K4" totalsRowShown="0">
  <autoFilter ref="A1:K4" xr:uid="{00000000-0009-0000-0100-000001000000}"/>
  <tableColumns count="11">
    <tableColumn id="1" xr3:uid="{00000000-0010-0000-0300-000001000000}" name="Limba"/>
    <tableColumn id="2" xr3:uid="{00000000-0010-0000-0300-000002000000}" name="Unitate"/>
    <tableColumn id="3" xr3:uid="{00000000-0010-0000-0300-000003000000}" name="Localitate"/>
    <tableColumn id="4" xr3:uid="{00000000-0010-0000-0300-000004000000}" name="Mediu"/>
    <tableColumn id="5" xr3:uid="{00000000-0010-0000-0300-000005000000}" name="Nr_2024"/>
    <tableColumn id="6" xr3:uid="{00000000-0010-0000-0300-000006000000}" name="Medie_2024"/>
    <tableColumn id="7" xr3:uid="{00000000-0010-0000-0300-000007000000}" name="Nr_2025"/>
    <tableColumn id="8" xr3:uid="{00000000-0010-0000-0300-000008000000}" name="Medie_2025"/>
    <tableColumn id="9" xr3:uid="{00000000-0010-0000-0300-000009000000}" name="Nr_2026"/>
    <tableColumn id="10" xr3:uid="{00000000-0010-0000-0300-00000A000000}" name="Medie_2026"/>
    <tableColumn id="11" xr3:uid="{00000000-0010-0000-0300-00000B000000}" name="Chei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showGridLines="0" zoomScaleNormal="100" workbookViewId="0">
      <selection sqref="A1:E1"/>
    </sheetView>
  </sheetViews>
  <sheetFormatPr baseColWidth="10" defaultColWidth="8.6640625" defaultRowHeight="15" x14ac:dyDescent="0.2"/>
  <cols>
    <col min="1" max="1" width="42" customWidth="1"/>
    <col min="2" max="5" width="14" customWidth="1"/>
  </cols>
  <sheetData>
    <row r="1" spans="1:5" ht="18" x14ac:dyDescent="0.2">
      <c r="A1" s="4" t="s">
        <v>0</v>
      </c>
      <c r="B1" s="4"/>
      <c r="C1" s="4"/>
      <c r="D1" s="4"/>
      <c r="E1" s="4"/>
    </row>
    <row r="2" spans="1:5" x14ac:dyDescent="0.2">
      <c r="A2" s="3" t="s">
        <v>1</v>
      </c>
      <c r="B2" s="3"/>
      <c r="C2" s="3"/>
      <c r="D2" s="3"/>
      <c r="E2" s="3"/>
    </row>
    <row r="3" spans="1:5" x14ac:dyDescent="0.2">
      <c r="A3" s="2" t="s">
        <v>2</v>
      </c>
      <c r="B3" s="2"/>
      <c r="C3" s="2"/>
      <c r="D3" s="2"/>
      <c r="E3" s="2"/>
    </row>
    <row r="5" spans="1:5" x14ac:dyDescent="0.2">
      <c r="A5" s="7" t="s">
        <v>3</v>
      </c>
      <c r="B5" s="7" t="s">
        <v>4</v>
      </c>
      <c r="C5" s="7" t="s">
        <v>5</v>
      </c>
      <c r="D5" s="7" t="s">
        <v>6</v>
      </c>
      <c r="E5" s="7" t="s">
        <v>7</v>
      </c>
    </row>
    <row r="6" spans="1:5" x14ac:dyDescent="0.2">
      <c r="A6" s="8" t="s">
        <v>8</v>
      </c>
      <c r="B6" s="9">
        <v>2801</v>
      </c>
      <c r="C6" s="9">
        <v>2124</v>
      </c>
      <c r="D6" s="9">
        <v>2765</v>
      </c>
      <c r="E6" s="9">
        <f t="shared" ref="E6:E17" si="0">D6-B6</f>
        <v>-36</v>
      </c>
    </row>
    <row r="7" spans="1:5" x14ac:dyDescent="0.2">
      <c r="A7" s="8" t="s">
        <v>9</v>
      </c>
      <c r="B7" s="9">
        <v>1986</v>
      </c>
      <c r="C7" s="9">
        <v>1438</v>
      </c>
      <c r="D7" s="9">
        <v>1753</v>
      </c>
      <c r="E7" s="9">
        <f t="shared" si="0"/>
        <v>-233</v>
      </c>
    </row>
    <row r="8" spans="1:5" x14ac:dyDescent="0.2">
      <c r="A8" s="8" t="s">
        <v>10</v>
      </c>
      <c r="B8" s="9">
        <v>696</v>
      </c>
      <c r="C8" s="9">
        <v>597</v>
      </c>
      <c r="D8" s="9">
        <v>850</v>
      </c>
      <c r="E8" s="9">
        <f t="shared" si="0"/>
        <v>154</v>
      </c>
    </row>
    <row r="9" spans="1:5" x14ac:dyDescent="0.2">
      <c r="A9" s="8" t="s">
        <v>11</v>
      </c>
      <c r="B9" s="9">
        <v>0</v>
      </c>
      <c r="C9" s="9">
        <v>3</v>
      </c>
      <c r="D9" s="9">
        <v>2</v>
      </c>
      <c r="E9" s="9">
        <f t="shared" si="0"/>
        <v>2</v>
      </c>
    </row>
    <row r="10" spans="1:5" x14ac:dyDescent="0.2">
      <c r="A10" s="8" t="s">
        <v>12</v>
      </c>
      <c r="B10" s="9">
        <v>119</v>
      </c>
      <c r="C10" s="9">
        <v>86</v>
      </c>
      <c r="D10" s="9">
        <v>160</v>
      </c>
      <c r="E10" s="9">
        <f t="shared" si="0"/>
        <v>41</v>
      </c>
    </row>
    <row r="11" spans="1:5" x14ac:dyDescent="0.2">
      <c r="A11" s="8" t="s">
        <v>13</v>
      </c>
      <c r="B11" s="10">
        <v>74.0492170022371</v>
      </c>
      <c r="C11" s="10">
        <v>70.559371933267897</v>
      </c>
      <c r="D11" s="10">
        <v>67.293666026871406</v>
      </c>
      <c r="E11" s="10">
        <f t="shared" si="0"/>
        <v>-6.7555509753656935</v>
      </c>
    </row>
    <row r="12" spans="1:5" x14ac:dyDescent="0.2">
      <c r="A12" s="8" t="s">
        <v>14</v>
      </c>
      <c r="B12" s="10">
        <v>70.903248839700098</v>
      </c>
      <c r="C12" s="10">
        <v>67.702448210922796</v>
      </c>
      <c r="D12" s="10">
        <v>63.399638336347202</v>
      </c>
      <c r="E12" s="10">
        <f t="shared" si="0"/>
        <v>-7.5036105033528955</v>
      </c>
    </row>
    <row r="13" spans="1:5" x14ac:dyDescent="0.2">
      <c r="A13" s="8" t="s">
        <v>15</v>
      </c>
      <c r="B13" s="11">
        <v>8.0220140986908408</v>
      </c>
      <c r="C13" s="11">
        <v>7.9253198887343501</v>
      </c>
      <c r="D13" s="11">
        <v>7.9323673702224804</v>
      </c>
      <c r="E13" s="11">
        <f t="shared" si="0"/>
        <v>-8.9646728468360415E-2</v>
      </c>
    </row>
    <row r="14" spans="1:5" x14ac:dyDescent="0.2">
      <c r="A14" s="8" t="s">
        <v>16</v>
      </c>
      <c r="B14" s="11">
        <v>7.0625500910746801</v>
      </c>
      <c r="C14" s="11">
        <v>6.8029495718363497</v>
      </c>
      <c r="D14" s="11">
        <v>6.6895050241905496</v>
      </c>
      <c r="E14" s="11">
        <f t="shared" si="0"/>
        <v>-0.37304506688413053</v>
      </c>
    </row>
    <row r="15" spans="1:5" x14ac:dyDescent="0.2">
      <c r="A15" s="8" t="s">
        <v>17</v>
      </c>
      <c r="B15" s="9">
        <v>42</v>
      </c>
      <c r="C15" s="9">
        <v>41</v>
      </c>
      <c r="D15" s="9">
        <v>38</v>
      </c>
      <c r="E15" s="9">
        <f t="shared" si="0"/>
        <v>-4</v>
      </c>
    </row>
    <row r="16" spans="1:5" x14ac:dyDescent="0.2">
      <c r="A16" s="8" t="s">
        <v>18</v>
      </c>
      <c r="B16" s="10">
        <v>78.005540166204995</v>
      </c>
      <c r="C16" s="10">
        <v>75.445816186556897</v>
      </c>
      <c r="D16" s="10">
        <v>73.130193905817194</v>
      </c>
      <c r="E16" s="10">
        <f t="shared" si="0"/>
        <v>-4.8753462603878006</v>
      </c>
    </row>
    <row r="17" spans="1:5" x14ac:dyDescent="0.2">
      <c r="A17" s="8" t="s">
        <v>19</v>
      </c>
      <c r="B17" s="10">
        <v>65.9064994298746</v>
      </c>
      <c r="C17" s="10">
        <v>58.275862068965502</v>
      </c>
      <c r="D17" s="10">
        <v>54.125</v>
      </c>
      <c r="E17" s="10">
        <f t="shared" si="0"/>
        <v>-11.7814994298746</v>
      </c>
    </row>
    <row r="19" spans="1:5" x14ac:dyDescent="0.2">
      <c r="A19" s="6" t="s">
        <v>20</v>
      </c>
    </row>
  </sheetData>
  <mergeCells count="3">
    <mergeCell ref="A1:E1"/>
    <mergeCell ref="A2:E2"/>
    <mergeCell ref="A3:E3"/>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4"/>
  <sheetViews>
    <sheetView zoomScaleNormal="100" workbookViewId="0">
      <pane ySplit="1" topLeftCell="A2" activePane="bottomLeft" state="frozen"/>
      <selection pane="bottomLeft"/>
    </sheetView>
  </sheetViews>
  <sheetFormatPr baseColWidth="10" defaultColWidth="8.6640625" defaultRowHeight="15" x14ac:dyDescent="0.2"/>
  <cols>
    <col min="1" max="1" width="5" customWidth="1"/>
    <col min="2" max="2" width="46" customWidth="1"/>
    <col min="3" max="3" width="16" customWidth="1"/>
    <col min="4" max="4" width="9" customWidth="1"/>
    <col min="5" max="10" width="10" customWidth="1"/>
    <col min="11" max="16" width="11" customWidth="1"/>
  </cols>
  <sheetData>
    <row r="1" spans="1:16" ht="28" x14ac:dyDescent="0.2">
      <c r="A1" s="12" t="s">
        <v>21</v>
      </c>
      <c r="B1" s="12" t="s">
        <v>22</v>
      </c>
      <c r="C1" s="12" t="s">
        <v>23</v>
      </c>
      <c r="D1" s="12" t="s">
        <v>24</v>
      </c>
      <c r="E1" s="12" t="s">
        <v>25</v>
      </c>
      <c r="F1" s="12" t="s">
        <v>26</v>
      </c>
      <c r="G1" s="12" t="s">
        <v>27</v>
      </c>
      <c r="H1" s="12" t="s">
        <v>28</v>
      </c>
      <c r="I1" s="12" t="s">
        <v>29</v>
      </c>
      <c r="J1" s="12" t="s">
        <v>30</v>
      </c>
      <c r="K1" s="12" t="s">
        <v>31</v>
      </c>
      <c r="L1" s="12" t="s">
        <v>32</v>
      </c>
      <c r="M1" s="12" t="s">
        <v>33</v>
      </c>
      <c r="N1" s="12" t="s">
        <v>34</v>
      </c>
      <c r="O1" s="12" t="s">
        <v>35</v>
      </c>
      <c r="P1" s="12" t="s">
        <v>36</v>
      </c>
    </row>
    <row r="2" spans="1:16" x14ac:dyDescent="0.2">
      <c r="A2" s="13">
        <v>1</v>
      </c>
      <c r="B2" s="13" t="s">
        <v>37</v>
      </c>
      <c r="C2" s="13" t="s">
        <v>38</v>
      </c>
      <c r="D2" s="13" t="s">
        <v>39</v>
      </c>
      <c r="E2" s="14">
        <v>74.233128834355796</v>
      </c>
      <c r="F2" s="14">
        <v>73.949579831932795</v>
      </c>
      <c r="G2" s="14">
        <v>62.804878048780502</v>
      </c>
      <c r="H2" s="15">
        <v>8.1732231404958693</v>
      </c>
      <c r="I2" s="15">
        <v>7.8596590909090898</v>
      </c>
      <c r="J2" s="15">
        <v>7.8958252427184501</v>
      </c>
      <c r="K2" s="15">
        <v>7.2763636363636399</v>
      </c>
      <c r="L2" s="15">
        <v>6.8590909090909102</v>
      </c>
      <c r="M2" s="15">
        <v>6.32988165680473</v>
      </c>
      <c r="N2" s="13">
        <v>163</v>
      </c>
      <c r="O2" s="13">
        <v>119</v>
      </c>
      <c r="P2" s="13">
        <v>164</v>
      </c>
    </row>
    <row r="3" spans="1:16" x14ac:dyDescent="0.2">
      <c r="A3" s="13">
        <v>2</v>
      </c>
      <c r="B3" s="13" t="s">
        <v>40</v>
      </c>
      <c r="C3" s="13" t="s">
        <v>41</v>
      </c>
      <c r="D3" s="13" t="s">
        <v>42</v>
      </c>
      <c r="E3" s="14">
        <v>80.672268907562994</v>
      </c>
      <c r="F3" s="14">
        <v>82.692307692307693</v>
      </c>
      <c r="G3" s="14">
        <v>77.235772357723604</v>
      </c>
      <c r="H3" s="15">
        <v>7.66135416666667</v>
      </c>
      <c r="I3" s="15">
        <v>7.3261627906976701</v>
      </c>
      <c r="J3" s="15">
        <v>7.4985263157894799</v>
      </c>
      <c r="K3" s="15">
        <v>7.1516806722689097</v>
      </c>
      <c r="L3" s="15">
        <v>6.5785714285714301</v>
      </c>
      <c r="M3" s="15">
        <v>6.7211382113821099</v>
      </c>
      <c r="N3" s="13">
        <v>119</v>
      </c>
      <c r="O3" s="13">
        <v>104</v>
      </c>
      <c r="P3" s="13">
        <v>123</v>
      </c>
    </row>
    <row r="4" spans="1:16" x14ac:dyDescent="0.2">
      <c r="A4" s="13">
        <v>3</v>
      </c>
      <c r="B4" s="13" t="s">
        <v>43</v>
      </c>
      <c r="C4" s="13" t="s">
        <v>41</v>
      </c>
      <c r="D4" s="13" t="s">
        <v>42</v>
      </c>
      <c r="E4" s="14">
        <v>89.261744966443004</v>
      </c>
      <c r="F4" s="14">
        <v>80.672268907562994</v>
      </c>
      <c r="G4" s="14">
        <v>78.395061728395106</v>
      </c>
      <c r="H4" s="15">
        <v>7.9397744360902296</v>
      </c>
      <c r="I4" s="15">
        <v>7.3758333333333397</v>
      </c>
      <c r="J4" s="15">
        <v>7.5093700787401598</v>
      </c>
      <c r="K4" s="15">
        <v>7.1196666666666699</v>
      </c>
      <c r="L4" s="15">
        <v>6.2553719008264501</v>
      </c>
      <c r="M4" s="15">
        <v>6.4512195121951201</v>
      </c>
      <c r="N4" s="13">
        <v>149</v>
      </c>
      <c r="O4" s="13">
        <v>119</v>
      </c>
      <c r="P4" s="13">
        <v>162</v>
      </c>
    </row>
    <row r="5" spans="1:16" x14ac:dyDescent="0.2">
      <c r="A5" s="13">
        <v>4</v>
      </c>
      <c r="B5" s="13" t="s">
        <v>44</v>
      </c>
      <c r="C5" s="13" t="s">
        <v>41</v>
      </c>
      <c r="D5" s="13" t="s">
        <v>42</v>
      </c>
      <c r="E5" s="14">
        <v>95.757575757575793</v>
      </c>
      <c r="F5" s="14">
        <v>87.903225806451601</v>
      </c>
      <c r="G5" s="14">
        <v>86.549707602339197</v>
      </c>
      <c r="H5" s="15">
        <v>8.2441139240506303</v>
      </c>
      <c r="I5" s="15">
        <v>7.9115596330275197</v>
      </c>
      <c r="J5" s="15">
        <v>8.0380405405405408</v>
      </c>
      <c r="K5" s="15">
        <v>8.09121212121212</v>
      </c>
      <c r="L5" s="15">
        <v>7.5152000000000001</v>
      </c>
      <c r="M5" s="15">
        <v>7.8363372093023296</v>
      </c>
      <c r="N5" s="13">
        <v>165</v>
      </c>
      <c r="O5" s="13">
        <v>124</v>
      </c>
      <c r="P5" s="13">
        <v>171</v>
      </c>
    </row>
    <row r="6" spans="1:16" x14ac:dyDescent="0.2">
      <c r="A6" s="13">
        <v>5</v>
      </c>
      <c r="B6" s="13" t="s">
        <v>45</v>
      </c>
      <c r="C6" s="13" t="s">
        <v>41</v>
      </c>
      <c r="D6" s="13" t="s">
        <v>42</v>
      </c>
      <c r="E6" s="14">
        <v>99.421965317919103</v>
      </c>
      <c r="F6" s="14">
        <v>100</v>
      </c>
      <c r="G6" s="14">
        <v>98.765432098765402</v>
      </c>
      <c r="H6" s="15">
        <v>9.0299418604651205</v>
      </c>
      <c r="I6" s="15">
        <v>8.8179999999999996</v>
      </c>
      <c r="J6" s="15">
        <v>8.9441249999999997</v>
      </c>
      <c r="K6" s="15">
        <v>8.7820809248554905</v>
      </c>
      <c r="L6" s="15">
        <v>8.5845454545454594</v>
      </c>
      <c r="M6" s="15">
        <v>8.6779141104294499</v>
      </c>
      <c r="N6" s="13">
        <v>173</v>
      </c>
      <c r="O6" s="13">
        <v>165</v>
      </c>
      <c r="P6" s="13">
        <v>162</v>
      </c>
    </row>
    <row r="7" spans="1:16" x14ac:dyDescent="0.2">
      <c r="A7" s="13">
        <v>6</v>
      </c>
      <c r="B7" s="13" t="s">
        <v>46</v>
      </c>
      <c r="C7" s="13" t="s">
        <v>41</v>
      </c>
      <c r="D7" s="13" t="s">
        <v>42</v>
      </c>
      <c r="E7" s="14">
        <v>99.173553719008297</v>
      </c>
      <c r="F7" s="14">
        <v>100</v>
      </c>
      <c r="G7" s="14">
        <v>98.449612403100801</v>
      </c>
      <c r="H7" s="15">
        <v>9.08883333333333</v>
      </c>
      <c r="I7" s="15">
        <v>8.9123134328358198</v>
      </c>
      <c r="J7" s="15">
        <v>9.0682677165354395</v>
      </c>
      <c r="K7" s="15">
        <v>8.7319672131147605</v>
      </c>
      <c r="L7" s="15">
        <v>8.6944029850746301</v>
      </c>
      <c r="M7" s="15">
        <v>8.6007751937984498</v>
      </c>
      <c r="N7" s="13">
        <v>121</v>
      </c>
      <c r="O7" s="13">
        <v>134</v>
      </c>
      <c r="P7" s="13">
        <v>129</v>
      </c>
    </row>
    <row r="8" spans="1:16" x14ac:dyDescent="0.2">
      <c r="A8" s="13">
        <v>7</v>
      </c>
      <c r="B8" s="13" t="s">
        <v>47</v>
      </c>
      <c r="C8" s="13" t="s">
        <v>41</v>
      </c>
      <c r="D8" s="13" t="s">
        <v>42</v>
      </c>
      <c r="E8" s="14">
        <v>96.855345911949698</v>
      </c>
      <c r="F8" s="14">
        <v>97.540983606557404</v>
      </c>
      <c r="G8" s="14">
        <v>95.070422535211307</v>
      </c>
      <c r="H8" s="15">
        <v>8.3914935064935108</v>
      </c>
      <c r="I8" s="15">
        <v>8.25075630252101</v>
      </c>
      <c r="J8" s="15">
        <v>8.3920740740740705</v>
      </c>
      <c r="K8" s="15">
        <v>8.1877358490566099</v>
      </c>
      <c r="L8" s="15">
        <v>8.1313008130081297</v>
      </c>
      <c r="M8" s="15">
        <v>8.08239436619718</v>
      </c>
      <c r="N8" s="13">
        <v>159</v>
      </c>
      <c r="O8" s="13">
        <v>122</v>
      </c>
      <c r="P8" s="13">
        <v>142</v>
      </c>
    </row>
    <row r="9" spans="1:16" x14ac:dyDescent="0.2">
      <c r="A9" s="13">
        <v>8</v>
      </c>
      <c r="B9" s="13" t="s">
        <v>48</v>
      </c>
      <c r="C9" s="13" t="s">
        <v>41</v>
      </c>
      <c r="D9" s="13" t="s">
        <v>42</v>
      </c>
      <c r="E9" s="14">
        <v>76.923076923076906</v>
      </c>
      <c r="F9" s="14">
        <v>50</v>
      </c>
      <c r="G9" s="14">
        <v>56.818181818181799</v>
      </c>
      <c r="H9" s="15">
        <v>7.2065000000000001</v>
      </c>
      <c r="I9" s="15">
        <v>6.8975</v>
      </c>
      <c r="J9" s="15">
        <v>7.0523999999999996</v>
      </c>
      <c r="K9" s="15">
        <v>6.1390909090909096</v>
      </c>
      <c r="L9" s="15">
        <v>5.6470588235294104</v>
      </c>
      <c r="M9" s="15">
        <v>5.8606382978723399</v>
      </c>
      <c r="N9" s="13">
        <v>52</v>
      </c>
      <c r="O9" s="13">
        <v>16</v>
      </c>
      <c r="P9" s="13">
        <v>44</v>
      </c>
    </row>
    <row r="10" spans="1:16" x14ac:dyDescent="0.2">
      <c r="A10" s="13">
        <v>9</v>
      </c>
      <c r="B10" s="13" t="s">
        <v>49</v>
      </c>
      <c r="C10" s="13" t="s">
        <v>41</v>
      </c>
      <c r="D10" s="13" t="s">
        <v>39</v>
      </c>
      <c r="E10" s="14">
        <v>70.588235294117695</v>
      </c>
      <c r="F10" s="14">
        <v>81.395348837209298</v>
      </c>
      <c r="G10" s="14">
        <v>86</v>
      </c>
      <c r="H10" s="15">
        <v>7.6558333333333302</v>
      </c>
      <c r="I10" s="15">
        <v>7.8914285714285697</v>
      </c>
      <c r="J10" s="15">
        <v>7.81697674418605</v>
      </c>
      <c r="K10" s="15">
        <v>6.1114285714285703</v>
      </c>
      <c r="L10" s="15">
        <v>6.89651162790698</v>
      </c>
      <c r="M10" s="15">
        <v>7.2220000000000004</v>
      </c>
      <c r="N10" s="13">
        <v>34</v>
      </c>
      <c r="O10" s="13">
        <v>43</v>
      </c>
      <c r="P10" s="13">
        <v>50</v>
      </c>
    </row>
    <row r="11" spans="1:16" x14ac:dyDescent="0.2">
      <c r="A11" s="13">
        <v>10</v>
      </c>
      <c r="B11" s="13" t="s">
        <v>50</v>
      </c>
      <c r="C11" s="13" t="s">
        <v>51</v>
      </c>
      <c r="D11" s="13" t="s">
        <v>42</v>
      </c>
      <c r="E11" s="14">
        <v>42.307692307692299</v>
      </c>
      <c r="F11" s="14">
        <v>42.1875</v>
      </c>
      <c r="G11" s="14">
        <v>45.3125</v>
      </c>
      <c r="H11" s="15">
        <v>7.6536363636363598</v>
      </c>
      <c r="I11" s="15">
        <v>7.68074074074074</v>
      </c>
      <c r="J11" s="15">
        <v>7.5520689655172397</v>
      </c>
      <c r="K11" s="15">
        <v>6.1762499999999996</v>
      </c>
      <c r="L11" s="15">
        <v>6.0746268656716396</v>
      </c>
      <c r="M11" s="15">
        <v>5.4463768115941997</v>
      </c>
      <c r="N11" s="13">
        <v>78</v>
      </c>
      <c r="O11" s="13">
        <v>64</v>
      </c>
      <c r="P11" s="13">
        <v>64</v>
      </c>
    </row>
    <row r="12" spans="1:16" x14ac:dyDescent="0.2">
      <c r="A12" s="13">
        <v>11</v>
      </c>
      <c r="B12" s="13" t="s">
        <v>52</v>
      </c>
      <c r="C12" s="13" t="s">
        <v>53</v>
      </c>
      <c r="D12" s="13" t="s">
        <v>39</v>
      </c>
      <c r="E12" s="14">
        <v>76.923076923076906</v>
      </c>
      <c r="F12" s="14">
        <v>70.731707317073202</v>
      </c>
      <c r="G12" s="14">
        <v>58.181818181818201</v>
      </c>
      <c r="H12" s="15">
        <v>7.8045</v>
      </c>
      <c r="I12" s="15">
        <v>7.9117241379310403</v>
      </c>
      <c r="J12" s="15">
        <v>7.8109374999999996</v>
      </c>
      <c r="K12" s="15">
        <v>6.6915094339622696</v>
      </c>
      <c r="L12" s="15">
        <v>6.25</v>
      </c>
      <c r="M12" s="15">
        <v>6.1392857142857098</v>
      </c>
      <c r="N12" s="13">
        <v>52</v>
      </c>
      <c r="O12" s="13">
        <v>41</v>
      </c>
      <c r="P12" s="13">
        <v>55</v>
      </c>
    </row>
    <row r="13" spans="1:16" x14ac:dyDescent="0.2">
      <c r="A13" s="13">
        <v>12</v>
      </c>
      <c r="B13" s="13" t="s">
        <v>54</v>
      </c>
      <c r="C13" s="13" t="s">
        <v>51</v>
      </c>
      <c r="D13" s="13" t="s">
        <v>42</v>
      </c>
      <c r="E13" s="14">
        <v>75</v>
      </c>
      <c r="F13" s="14">
        <v>64</v>
      </c>
      <c r="G13" s="14">
        <v>41.176470588235297</v>
      </c>
      <c r="H13" s="15">
        <v>7.6941666666666704</v>
      </c>
      <c r="I13" s="15">
        <v>7.6950000000000003</v>
      </c>
      <c r="J13" s="15">
        <v>7.7592857142857197</v>
      </c>
      <c r="K13" s="15">
        <v>6.5593750000000002</v>
      </c>
      <c r="L13" s="15">
        <v>6.3365384615384599</v>
      </c>
      <c r="M13" s="15">
        <v>5.7083333333333304</v>
      </c>
      <c r="N13" s="13">
        <v>32</v>
      </c>
      <c r="O13" s="13">
        <v>25</v>
      </c>
      <c r="P13" s="13">
        <v>34</v>
      </c>
    </row>
    <row r="14" spans="1:16" x14ac:dyDescent="0.2">
      <c r="A14" s="13">
        <v>13</v>
      </c>
      <c r="B14" s="13" t="s">
        <v>55</v>
      </c>
      <c r="C14" s="13" t="s">
        <v>41</v>
      </c>
      <c r="D14" s="13" t="s">
        <v>42</v>
      </c>
      <c r="E14" s="14">
        <v>61.702127659574501</v>
      </c>
      <c r="F14" s="14">
        <v>69.230769230769198</v>
      </c>
      <c r="G14" s="14">
        <v>58.3333333333333</v>
      </c>
      <c r="H14" s="15">
        <v>7.1389655172413802</v>
      </c>
      <c r="I14" s="15">
        <v>6.9622222222222199</v>
      </c>
      <c r="J14" s="15">
        <v>6.8552380952381</v>
      </c>
      <c r="K14" s="15">
        <v>6.1148936170212798</v>
      </c>
      <c r="L14" s="15">
        <v>6.0269230769230804</v>
      </c>
      <c r="M14" s="15">
        <v>5.5171052631578998</v>
      </c>
      <c r="N14" s="13">
        <v>47</v>
      </c>
      <c r="O14" s="13">
        <v>39</v>
      </c>
      <c r="P14" s="13">
        <v>36</v>
      </c>
    </row>
    <row r="15" spans="1:16" x14ac:dyDescent="0.2">
      <c r="A15" s="13">
        <v>14</v>
      </c>
      <c r="B15" s="13" t="s">
        <v>56</v>
      </c>
      <c r="C15" s="13" t="s">
        <v>41</v>
      </c>
      <c r="D15" s="13" t="s">
        <v>42</v>
      </c>
      <c r="E15" s="14">
        <v>89.887640449438194</v>
      </c>
      <c r="F15" s="14">
        <v>68.852459016393396</v>
      </c>
      <c r="G15" s="14">
        <v>73.626373626373606</v>
      </c>
      <c r="H15" s="15">
        <v>7.9681249999999997</v>
      </c>
      <c r="I15" s="15">
        <v>7.73595238095238</v>
      </c>
      <c r="J15" s="15">
        <v>7.8307462686567204</v>
      </c>
      <c r="K15" s="15">
        <v>7.7630434782608697</v>
      </c>
      <c r="L15" s="15">
        <v>6.9145161290322603</v>
      </c>
      <c r="M15" s="15">
        <v>7.3619565217391303</v>
      </c>
      <c r="N15" s="13">
        <v>89</v>
      </c>
      <c r="O15" s="13">
        <v>61</v>
      </c>
      <c r="P15" s="13">
        <v>91</v>
      </c>
    </row>
    <row r="16" spans="1:16" x14ac:dyDescent="0.2">
      <c r="A16" s="13">
        <v>15</v>
      </c>
      <c r="B16" s="13" t="s">
        <v>57</v>
      </c>
      <c r="C16" s="13" t="s">
        <v>41</v>
      </c>
      <c r="D16" s="13" t="s">
        <v>42</v>
      </c>
      <c r="E16" s="14">
        <v>100</v>
      </c>
      <c r="F16" s="14"/>
      <c r="G16" s="14"/>
      <c r="H16" s="15">
        <v>8.34</v>
      </c>
      <c r="I16" s="15"/>
      <c r="J16" s="15"/>
      <c r="K16" s="15">
        <v>8.1999999999999993</v>
      </c>
      <c r="L16" s="15"/>
      <c r="M16" s="15"/>
      <c r="N16" s="13">
        <v>2</v>
      </c>
      <c r="O16" s="13">
        <v>0</v>
      </c>
      <c r="P16" s="13">
        <v>0</v>
      </c>
    </row>
    <row r="17" spans="1:16" x14ac:dyDescent="0.2">
      <c r="A17" s="13">
        <v>16</v>
      </c>
      <c r="B17" s="13" t="s">
        <v>58</v>
      </c>
      <c r="C17" s="13" t="s">
        <v>41</v>
      </c>
      <c r="D17" s="13" t="s">
        <v>39</v>
      </c>
      <c r="E17" s="14">
        <v>38.235294117647101</v>
      </c>
      <c r="F17" s="14">
        <v>38.461538461538503</v>
      </c>
      <c r="G17" s="14"/>
      <c r="H17" s="15">
        <v>6.62846153846154</v>
      </c>
      <c r="I17" s="15">
        <v>6.9960000000000004</v>
      </c>
      <c r="J17" s="15"/>
      <c r="K17" s="15">
        <v>5.5333333333333297</v>
      </c>
      <c r="L17" s="15">
        <v>5.7433333333333296</v>
      </c>
      <c r="M17" s="15"/>
      <c r="N17" s="13">
        <v>34</v>
      </c>
      <c r="O17" s="13">
        <v>13</v>
      </c>
      <c r="P17" s="13">
        <v>0</v>
      </c>
    </row>
    <row r="18" spans="1:16" x14ac:dyDescent="0.2">
      <c r="A18" s="13">
        <v>17</v>
      </c>
      <c r="B18" s="13" t="s">
        <v>59</v>
      </c>
      <c r="C18" s="13" t="s">
        <v>60</v>
      </c>
      <c r="D18" s="13" t="s">
        <v>39</v>
      </c>
      <c r="E18" s="14">
        <v>51.724137931034498</v>
      </c>
      <c r="F18" s="14">
        <v>29.411764705882401</v>
      </c>
      <c r="G18" s="14">
        <v>33.3333333333333</v>
      </c>
      <c r="H18" s="15">
        <v>7.2146666666666697</v>
      </c>
      <c r="I18" s="15">
        <v>8.0660000000000007</v>
      </c>
      <c r="J18" s="15">
        <v>7.9375</v>
      </c>
      <c r="K18" s="15">
        <v>5.7068965517241397</v>
      </c>
      <c r="L18" s="15">
        <v>5.7176470588235304</v>
      </c>
      <c r="M18" s="15">
        <v>4.9071428571428601</v>
      </c>
      <c r="N18" s="13">
        <v>29</v>
      </c>
      <c r="O18" s="13">
        <v>17</v>
      </c>
      <c r="P18" s="13">
        <v>12</v>
      </c>
    </row>
    <row r="19" spans="1:16" x14ac:dyDescent="0.2">
      <c r="A19" s="13">
        <v>18</v>
      </c>
      <c r="B19" s="13" t="s">
        <v>61</v>
      </c>
      <c r="C19" s="13" t="s">
        <v>41</v>
      </c>
      <c r="D19" s="13" t="s">
        <v>42</v>
      </c>
      <c r="E19" s="14">
        <v>21.839080459770098</v>
      </c>
      <c r="F19" s="14">
        <v>26.6666666666667</v>
      </c>
      <c r="G19" s="14">
        <v>18.571428571428601</v>
      </c>
      <c r="H19" s="15">
        <v>6.8989473684210498</v>
      </c>
      <c r="I19" s="15">
        <v>6.5056250000000002</v>
      </c>
      <c r="J19" s="15">
        <v>6.8507692307692301</v>
      </c>
      <c r="K19" s="15">
        <v>5.40736842105263</v>
      </c>
      <c r="L19" s="15">
        <v>5.1095588235294098</v>
      </c>
      <c r="M19" s="15">
        <v>5.1664473684210499</v>
      </c>
      <c r="N19" s="13">
        <v>87</v>
      </c>
      <c r="O19" s="13">
        <v>60</v>
      </c>
      <c r="P19" s="13">
        <v>70</v>
      </c>
    </row>
    <row r="20" spans="1:16" x14ac:dyDescent="0.2">
      <c r="A20" s="13">
        <v>19</v>
      </c>
      <c r="B20" s="13" t="s">
        <v>62</v>
      </c>
      <c r="C20" s="13" t="s">
        <v>63</v>
      </c>
      <c r="D20" s="13" t="s">
        <v>42</v>
      </c>
      <c r="E20" s="14">
        <v>75</v>
      </c>
      <c r="F20" s="14">
        <v>61.904761904761898</v>
      </c>
      <c r="G20" s="14">
        <v>80</v>
      </c>
      <c r="H20" s="15">
        <v>7.72888888888889</v>
      </c>
      <c r="I20" s="15">
        <v>7.50538461538462</v>
      </c>
      <c r="J20" s="15">
        <v>7.2231249999999996</v>
      </c>
      <c r="K20" s="15">
        <v>6.7416666666666698</v>
      </c>
      <c r="L20" s="15">
        <v>6.3833333333333302</v>
      </c>
      <c r="M20" s="15">
        <v>6.8571428571428603</v>
      </c>
      <c r="N20" s="13">
        <v>24</v>
      </c>
      <c r="O20" s="13">
        <v>21</v>
      </c>
      <c r="P20" s="13">
        <v>20</v>
      </c>
    </row>
    <row r="21" spans="1:16" x14ac:dyDescent="0.2">
      <c r="A21" s="13">
        <v>20</v>
      </c>
      <c r="B21" s="13" t="s">
        <v>64</v>
      </c>
      <c r="C21" s="13" t="s">
        <v>65</v>
      </c>
      <c r="D21" s="13" t="s">
        <v>39</v>
      </c>
      <c r="E21" s="14">
        <v>37.5</v>
      </c>
      <c r="F21" s="14">
        <v>23.076923076923102</v>
      </c>
      <c r="G21" s="14">
        <v>30</v>
      </c>
      <c r="H21" s="15">
        <v>7.3266666666666698</v>
      </c>
      <c r="I21" s="15">
        <v>7.32</v>
      </c>
      <c r="J21" s="15">
        <v>6.7866666666666697</v>
      </c>
      <c r="K21" s="15">
        <v>5.7117647058823504</v>
      </c>
      <c r="L21" s="15">
        <v>5.1100000000000003</v>
      </c>
      <c r="M21" s="15">
        <v>5.3</v>
      </c>
      <c r="N21" s="13">
        <v>16</v>
      </c>
      <c r="O21" s="13">
        <v>13</v>
      </c>
      <c r="P21" s="13">
        <v>10</v>
      </c>
    </row>
    <row r="22" spans="1:16" x14ac:dyDescent="0.2">
      <c r="A22" s="13">
        <v>21</v>
      </c>
      <c r="B22" s="13" t="s">
        <v>66</v>
      </c>
      <c r="C22" s="13" t="s">
        <v>41</v>
      </c>
      <c r="D22" s="13" t="s">
        <v>42</v>
      </c>
      <c r="E22" s="14">
        <v>0</v>
      </c>
      <c r="F22" s="14">
        <v>0</v>
      </c>
      <c r="G22" s="14">
        <v>32.307692307692299</v>
      </c>
      <c r="H22" s="15"/>
      <c r="I22" s="15"/>
      <c r="J22" s="15">
        <v>6.8419047619047602</v>
      </c>
      <c r="K22" s="15">
        <v>5.48</v>
      </c>
      <c r="L22" s="15">
        <v>5.3272727272727298</v>
      </c>
      <c r="M22" s="15">
        <v>5.1949275362318801</v>
      </c>
      <c r="N22" s="13">
        <v>5</v>
      </c>
      <c r="O22" s="13">
        <v>11</v>
      </c>
      <c r="P22" s="13">
        <v>65</v>
      </c>
    </row>
    <row r="23" spans="1:16" x14ac:dyDescent="0.2">
      <c r="A23" s="13">
        <v>22</v>
      </c>
      <c r="B23" s="13" t="s">
        <v>67</v>
      </c>
      <c r="C23" s="13" t="s">
        <v>38</v>
      </c>
      <c r="D23" s="13" t="s">
        <v>39</v>
      </c>
      <c r="E23" s="14">
        <v>36</v>
      </c>
      <c r="F23" s="14">
        <v>42.105263157894697</v>
      </c>
      <c r="G23" s="14">
        <v>12.9032258064516</v>
      </c>
      <c r="H23" s="15">
        <v>6.5722222222222202</v>
      </c>
      <c r="I23" s="15">
        <v>6.7237499999999999</v>
      </c>
      <c r="J23" s="15">
        <v>6.9249999999999998</v>
      </c>
      <c r="K23" s="15">
        <v>5.0074074074074097</v>
      </c>
      <c r="L23" s="15">
        <v>5.4818181818181797</v>
      </c>
      <c r="M23" s="15">
        <v>4.4219512195122004</v>
      </c>
      <c r="N23" s="13">
        <v>25</v>
      </c>
      <c r="O23" s="13">
        <v>19</v>
      </c>
      <c r="P23" s="13">
        <v>31</v>
      </c>
    </row>
    <row r="24" spans="1:16" x14ac:dyDescent="0.2">
      <c r="A24" s="13">
        <v>23</v>
      </c>
      <c r="B24" s="13" t="s">
        <v>68</v>
      </c>
      <c r="C24" s="13" t="s">
        <v>69</v>
      </c>
      <c r="D24" s="13" t="s">
        <v>42</v>
      </c>
      <c r="E24" s="14">
        <v>46.969696969696997</v>
      </c>
      <c r="F24" s="14">
        <v>57.894736842105303</v>
      </c>
      <c r="G24" s="14">
        <v>55.932203389830498</v>
      </c>
      <c r="H24" s="15">
        <v>7.7177419354838701</v>
      </c>
      <c r="I24" s="15">
        <v>7.5177272727272699</v>
      </c>
      <c r="J24" s="15">
        <v>7.4884848484848501</v>
      </c>
      <c r="K24" s="15">
        <v>5.8946969696969704</v>
      </c>
      <c r="L24" s="15">
        <v>6.1921052631578997</v>
      </c>
      <c r="M24" s="15">
        <v>6.1258333333333299</v>
      </c>
      <c r="N24" s="13">
        <v>66</v>
      </c>
      <c r="O24" s="13">
        <v>38</v>
      </c>
      <c r="P24" s="13">
        <v>59</v>
      </c>
    </row>
    <row r="25" spans="1:16" x14ac:dyDescent="0.2">
      <c r="A25" s="13">
        <v>24</v>
      </c>
      <c r="B25" s="13" t="s">
        <v>70</v>
      </c>
      <c r="C25" s="13" t="s">
        <v>71</v>
      </c>
      <c r="D25" s="13" t="s">
        <v>39</v>
      </c>
      <c r="E25" s="14">
        <v>0</v>
      </c>
      <c r="F25" s="14">
        <v>10</v>
      </c>
      <c r="G25" s="14">
        <v>20</v>
      </c>
      <c r="H25" s="15"/>
      <c r="I25" s="15">
        <v>6.6</v>
      </c>
      <c r="J25" s="15">
        <v>6.71</v>
      </c>
      <c r="K25" s="15">
        <v>6.1166666666666698</v>
      </c>
      <c r="L25" s="15">
        <v>4.45</v>
      </c>
      <c r="M25" s="15">
        <v>5.5049999999999999</v>
      </c>
      <c r="N25" s="13">
        <v>1</v>
      </c>
      <c r="O25" s="13">
        <v>10</v>
      </c>
      <c r="P25" s="13">
        <v>10</v>
      </c>
    </row>
    <row r="26" spans="1:16" x14ac:dyDescent="0.2">
      <c r="A26" s="13">
        <v>25</v>
      </c>
      <c r="B26" s="13" t="s">
        <v>72</v>
      </c>
      <c r="C26" s="13" t="s">
        <v>73</v>
      </c>
      <c r="D26" s="13" t="s">
        <v>39</v>
      </c>
      <c r="E26" s="14">
        <v>43.859649122806999</v>
      </c>
      <c r="F26" s="14">
        <v>27.272727272727298</v>
      </c>
      <c r="G26" s="14">
        <v>12.962962962962999</v>
      </c>
      <c r="H26" s="15">
        <v>7.0308000000000002</v>
      </c>
      <c r="I26" s="15">
        <v>6.8533333333333299</v>
      </c>
      <c r="J26" s="15">
        <v>6.8257142857142901</v>
      </c>
      <c r="K26" s="15">
        <v>5.8841666666666699</v>
      </c>
      <c r="L26" s="15">
        <v>5.5035714285714299</v>
      </c>
      <c r="M26" s="15">
        <v>5.03852459016393</v>
      </c>
      <c r="N26" s="13">
        <v>57</v>
      </c>
      <c r="O26" s="13">
        <v>22</v>
      </c>
      <c r="P26" s="13">
        <v>54</v>
      </c>
    </row>
    <row r="27" spans="1:16" x14ac:dyDescent="0.2">
      <c r="A27" s="13">
        <v>26</v>
      </c>
      <c r="B27" s="13" t="s">
        <v>74</v>
      </c>
      <c r="C27" s="13" t="s">
        <v>41</v>
      </c>
      <c r="D27" s="13" t="s">
        <v>42</v>
      </c>
      <c r="E27" s="14">
        <v>45.238095238095198</v>
      </c>
      <c r="F27" s="14">
        <v>33.3333333333333</v>
      </c>
      <c r="G27" s="14"/>
      <c r="H27" s="15">
        <v>6.7873684210526299</v>
      </c>
      <c r="I27" s="15">
        <v>6.7430000000000003</v>
      </c>
      <c r="J27" s="15"/>
      <c r="K27" s="15">
        <v>6.3848837209302296</v>
      </c>
      <c r="L27" s="15">
        <v>5.5906250000000002</v>
      </c>
      <c r="M27" s="15"/>
      <c r="N27" s="13">
        <v>42</v>
      </c>
      <c r="O27" s="13">
        <v>30</v>
      </c>
      <c r="P27" s="13">
        <v>0</v>
      </c>
    </row>
    <row r="28" spans="1:16" x14ac:dyDescent="0.2">
      <c r="A28" s="13">
        <v>27</v>
      </c>
      <c r="B28" s="13" t="s">
        <v>75</v>
      </c>
      <c r="C28" s="13" t="s">
        <v>41</v>
      </c>
      <c r="D28" s="13" t="s">
        <v>39</v>
      </c>
      <c r="E28" s="14">
        <v>38.3333333333333</v>
      </c>
      <c r="F28" s="14">
        <v>28.571428571428601</v>
      </c>
      <c r="G28" s="14"/>
      <c r="H28" s="15">
        <v>7.0834782608695699</v>
      </c>
      <c r="I28" s="15">
        <v>6.7</v>
      </c>
      <c r="J28" s="15"/>
      <c r="K28" s="15">
        <v>5.5515625000000002</v>
      </c>
      <c r="L28" s="15">
        <v>5.3250000000000002</v>
      </c>
      <c r="M28" s="15"/>
      <c r="N28" s="13">
        <v>60</v>
      </c>
      <c r="O28" s="13">
        <v>28</v>
      </c>
      <c r="P28" s="13">
        <v>0</v>
      </c>
    </row>
    <row r="29" spans="1:16" x14ac:dyDescent="0.2">
      <c r="A29" s="13">
        <v>28</v>
      </c>
      <c r="B29" s="13" t="s">
        <v>76</v>
      </c>
      <c r="C29" s="13" t="s">
        <v>41</v>
      </c>
      <c r="D29" s="13" t="s">
        <v>42</v>
      </c>
      <c r="E29" s="14">
        <v>70</v>
      </c>
      <c r="F29" s="14">
        <v>42.5</v>
      </c>
      <c r="G29" s="14">
        <v>57</v>
      </c>
      <c r="H29" s="15">
        <v>7.1758730158730204</v>
      </c>
      <c r="I29" s="15">
        <v>6.8879411764705898</v>
      </c>
      <c r="J29" s="15">
        <v>6.98543859649123</v>
      </c>
      <c r="K29" s="15">
        <v>6.4434343434343404</v>
      </c>
      <c r="L29" s="15">
        <v>6.0011764705882404</v>
      </c>
      <c r="M29" s="15">
        <v>6.1831730769230804</v>
      </c>
      <c r="N29" s="13">
        <v>90</v>
      </c>
      <c r="O29" s="13">
        <v>80</v>
      </c>
      <c r="P29" s="13">
        <v>100</v>
      </c>
    </row>
    <row r="30" spans="1:16" x14ac:dyDescent="0.2">
      <c r="A30" s="13">
        <v>29</v>
      </c>
      <c r="B30" s="13" t="s">
        <v>77</v>
      </c>
      <c r="C30" s="13" t="s">
        <v>41</v>
      </c>
      <c r="D30" s="13" t="s">
        <v>42</v>
      </c>
      <c r="E30" s="14">
        <v>26.315789473684202</v>
      </c>
      <c r="F30" s="14">
        <v>27.272727272727298</v>
      </c>
      <c r="G30" s="14"/>
      <c r="H30" s="15">
        <v>7.1719999999999997</v>
      </c>
      <c r="I30" s="15">
        <v>6.43333333333333</v>
      </c>
      <c r="J30" s="15"/>
      <c r="K30" s="15">
        <v>5.5152173913043496</v>
      </c>
      <c r="L30" s="15">
        <v>4.7147058823529404</v>
      </c>
      <c r="M30" s="15"/>
      <c r="N30" s="13">
        <v>19</v>
      </c>
      <c r="O30" s="13">
        <v>11</v>
      </c>
      <c r="P30" s="13">
        <v>0</v>
      </c>
    </row>
    <row r="31" spans="1:16" x14ac:dyDescent="0.2">
      <c r="A31" s="13">
        <v>30</v>
      </c>
      <c r="B31" s="13" t="s">
        <v>78</v>
      </c>
      <c r="C31" s="13" t="s">
        <v>41</v>
      </c>
      <c r="D31" s="13" t="s">
        <v>42</v>
      </c>
      <c r="E31" s="14">
        <v>0</v>
      </c>
      <c r="F31" s="14">
        <v>0</v>
      </c>
      <c r="G31" s="14">
        <v>25.7731958762887</v>
      </c>
      <c r="H31" s="15"/>
      <c r="I31" s="15"/>
      <c r="J31" s="15">
        <v>6.81</v>
      </c>
      <c r="K31" s="15">
        <v>5.1772727272727304</v>
      </c>
      <c r="L31" s="15">
        <v>5.5366666666666697</v>
      </c>
      <c r="M31" s="15">
        <v>5.2371428571428602</v>
      </c>
      <c r="N31" s="13">
        <v>10</v>
      </c>
      <c r="O31" s="13">
        <v>14</v>
      </c>
      <c r="P31" s="13">
        <v>97</v>
      </c>
    </row>
    <row r="32" spans="1:16" x14ac:dyDescent="0.2">
      <c r="A32" s="13">
        <v>31</v>
      </c>
      <c r="B32" s="13" t="s">
        <v>79</v>
      </c>
      <c r="C32" s="13" t="s">
        <v>41</v>
      </c>
      <c r="D32" s="13" t="s">
        <v>39</v>
      </c>
      <c r="E32" s="14"/>
      <c r="F32" s="14"/>
      <c r="G32" s="14">
        <v>0</v>
      </c>
      <c r="H32" s="15"/>
      <c r="I32" s="15"/>
      <c r="J32" s="15"/>
      <c r="K32" s="15"/>
      <c r="L32" s="15"/>
      <c r="M32" s="15">
        <v>3.0750000000000002</v>
      </c>
      <c r="N32" s="13">
        <v>0</v>
      </c>
      <c r="O32" s="13">
        <v>0</v>
      </c>
      <c r="P32" s="13">
        <v>2</v>
      </c>
    </row>
    <row r="33" spans="1:16" x14ac:dyDescent="0.2">
      <c r="A33" s="13">
        <v>32</v>
      </c>
      <c r="B33" s="13" t="s">
        <v>80</v>
      </c>
      <c r="C33" s="13" t="s">
        <v>81</v>
      </c>
      <c r="D33" s="13" t="s">
        <v>39</v>
      </c>
      <c r="E33" s="14">
        <v>33.3333333333333</v>
      </c>
      <c r="F33" s="14">
        <v>68.421052631579002</v>
      </c>
      <c r="G33" s="14">
        <v>36.842105263157897</v>
      </c>
      <c r="H33" s="15">
        <v>6.5975000000000001</v>
      </c>
      <c r="I33" s="15">
        <v>7.5130769230769197</v>
      </c>
      <c r="J33" s="15">
        <v>7.79142857142857</v>
      </c>
      <c r="K33" s="15">
        <v>5.4874999999999998</v>
      </c>
      <c r="L33" s="15">
        <v>6.1447368421052602</v>
      </c>
      <c r="M33" s="15">
        <v>5.8157894736842097</v>
      </c>
      <c r="N33" s="13">
        <v>12</v>
      </c>
      <c r="O33" s="13">
        <v>19</v>
      </c>
      <c r="P33" s="13">
        <v>19</v>
      </c>
    </row>
    <row r="34" spans="1:16" x14ac:dyDescent="0.2">
      <c r="A34" s="13">
        <v>33</v>
      </c>
      <c r="B34" s="13" t="s">
        <v>82</v>
      </c>
      <c r="C34" s="13" t="s">
        <v>83</v>
      </c>
      <c r="D34" s="13" t="s">
        <v>39</v>
      </c>
      <c r="E34" s="14">
        <v>73.913043478260903</v>
      </c>
      <c r="F34" s="14">
        <v>30</v>
      </c>
      <c r="G34" s="14">
        <v>40.909090909090899</v>
      </c>
      <c r="H34" s="15">
        <v>7.5558823529411798</v>
      </c>
      <c r="I34" s="15">
        <v>7.6333333333333302</v>
      </c>
      <c r="J34" s="15">
        <v>7.1144444444444499</v>
      </c>
      <c r="K34" s="15">
        <v>7.1065217391304296</v>
      </c>
      <c r="L34" s="15">
        <v>6.1326086956521699</v>
      </c>
      <c r="M34" s="15">
        <v>6.3431818181818196</v>
      </c>
      <c r="N34" s="13">
        <v>23</v>
      </c>
      <c r="O34" s="13">
        <v>20</v>
      </c>
      <c r="P34" s="13">
        <v>22</v>
      </c>
    </row>
    <row r="35" spans="1:16" x14ac:dyDescent="0.2">
      <c r="A35" s="13">
        <v>34</v>
      </c>
      <c r="B35" s="13" t="s">
        <v>84</v>
      </c>
      <c r="C35" s="13" t="s">
        <v>41</v>
      </c>
      <c r="D35" s="13" t="s">
        <v>42</v>
      </c>
      <c r="E35" s="14">
        <v>98.305084745762699</v>
      </c>
      <c r="F35" s="14">
        <v>100</v>
      </c>
      <c r="G35" s="14">
        <v>100</v>
      </c>
      <c r="H35" s="15">
        <v>8.7129310344827609</v>
      </c>
      <c r="I35" s="15">
        <v>8.4278431372549001</v>
      </c>
      <c r="J35" s="15">
        <v>8.6938461538461507</v>
      </c>
      <c r="K35" s="15">
        <v>8.4499999999999993</v>
      </c>
      <c r="L35" s="15">
        <v>8.1176470588235308</v>
      </c>
      <c r="M35" s="15">
        <v>8.6990384615384606</v>
      </c>
      <c r="N35" s="13">
        <v>59</v>
      </c>
      <c r="O35" s="13">
        <v>51</v>
      </c>
      <c r="P35" s="13">
        <v>52</v>
      </c>
    </row>
    <row r="36" spans="1:16" x14ac:dyDescent="0.2">
      <c r="A36" s="13">
        <v>35</v>
      </c>
      <c r="B36" s="13" t="s">
        <v>85</v>
      </c>
      <c r="C36" s="13" t="s">
        <v>41</v>
      </c>
      <c r="D36" s="13" t="s">
        <v>42</v>
      </c>
      <c r="E36" s="14">
        <v>78.846153846153797</v>
      </c>
      <c r="F36" s="14">
        <v>80.645161290322605</v>
      </c>
      <c r="G36" s="14">
        <v>73.3333333333333</v>
      </c>
      <c r="H36" s="15">
        <v>7.44365853658537</v>
      </c>
      <c r="I36" s="15">
        <v>7.5488</v>
      </c>
      <c r="J36" s="15">
        <v>7.3587878787878802</v>
      </c>
      <c r="K36" s="15">
        <v>7.0961538461538503</v>
      </c>
      <c r="L36" s="15">
        <v>6.99677419354839</v>
      </c>
      <c r="M36" s="15">
        <v>6.6354166666666696</v>
      </c>
      <c r="N36" s="13">
        <v>52</v>
      </c>
      <c r="O36" s="13">
        <v>31</v>
      </c>
      <c r="P36" s="13">
        <v>45</v>
      </c>
    </row>
    <row r="37" spans="1:16" x14ac:dyDescent="0.2">
      <c r="A37" s="13">
        <v>36</v>
      </c>
      <c r="B37" s="13" t="s">
        <v>86</v>
      </c>
      <c r="C37" s="13" t="s">
        <v>41</v>
      </c>
      <c r="D37" s="13" t="s">
        <v>42</v>
      </c>
      <c r="E37" s="14">
        <v>83.809523809523796</v>
      </c>
      <c r="F37" s="14">
        <v>90.909090909090907</v>
      </c>
      <c r="G37" s="14">
        <v>79.381443298969103</v>
      </c>
      <c r="H37" s="15">
        <v>7.7810227272727301</v>
      </c>
      <c r="I37" s="15">
        <v>8.0020000000000007</v>
      </c>
      <c r="J37" s="15">
        <v>7.8489610389610398</v>
      </c>
      <c r="K37" s="15">
        <v>7.4117924528301904</v>
      </c>
      <c r="L37" s="15">
        <v>7.5266666666666699</v>
      </c>
      <c r="M37" s="15">
        <v>7.15979381443299</v>
      </c>
      <c r="N37" s="13">
        <v>105</v>
      </c>
      <c r="O37" s="13">
        <v>44</v>
      </c>
      <c r="P37" s="13">
        <v>97</v>
      </c>
    </row>
    <row r="38" spans="1:16" x14ac:dyDescent="0.2">
      <c r="A38" s="13">
        <v>37</v>
      </c>
      <c r="B38" s="13" t="s">
        <v>87</v>
      </c>
      <c r="C38" s="13" t="s">
        <v>88</v>
      </c>
      <c r="D38" s="13" t="s">
        <v>42</v>
      </c>
      <c r="E38" s="14">
        <v>41.463414634146297</v>
      </c>
      <c r="F38" s="14">
        <v>35.714285714285701</v>
      </c>
      <c r="G38" s="14">
        <v>47.727272727272698</v>
      </c>
      <c r="H38" s="15">
        <v>7.5505882352941196</v>
      </c>
      <c r="I38" s="15">
        <v>6.85</v>
      </c>
      <c r="J38" s="15">
        <v>6.9933333333333403</v>
      </c>
      <c r="K38" s="15">
        <v>5.7093023255814002</v>
      </c>
      <c r="L38" s="15">
        <v>5.17741935483871</v>
      </c>
      <c r="M38" s="15">
        <v>5.5923913043478297</v>
      </c>
      <c r="N38" s="13">
        <v>41</v>
      </c>
      <c r="O38" s="13">
        <v>28</v>
      </c>
      <c r="P38" s="13">
        <v>44</v>
      </c>
    </row>
    <row r="39" spans="1:16" x14ac:dyDescent="0.2">
      <c r="A39" s="13">
        <v>38</v>
      </c>
      <c r="B39" s="13" t="s">
        <v>89</v>
      </c>
      <c r="C39" s="13" t="s">
        <v>90</v>
      </c>
      <c r="D39" s="13" t="s">
        <v>42</v>
      </c>
      <c r="E39" s="14">
        <v>72.881355932203405</v>
      </c>
      <c r="F39" s="14">
        <v>61.363636363636402</v>
      </c>
      <c r="G39" s="14">
        <v>52.380952380952401</v>
      </c>
      <c r="H39" s="15">
        <v>7.8281395348837197</v>
      </c>
      <c r="I39" s="15">
        <v>7.9392592592592601</v>
      </c>
      <c r="J39" s="15">
        <v>7.55181818181818</v>
      </c>
      <c r="K39" s="15">
        <v>6.8758333333333299</v>
      </c>
      <c r="L39" s="15">
        <v>6.4761363636363702</v>
      </c>
      <c r="M39" s="15">
        <v>5.89776119402985</v>
      </c>
      <c r="N39" s="13">
        <v>59</v>
      </c>
      <c r="O39" s="13">
        <v>44</v>
      </c>
      <c r="P39" s="13">
        <v>63</v>
      </c>
    </row>
    <row r="40" spans="1:16" x14ac:dyDescent="0.2">
      <c r="A40" s="13">
        <v>39</v>
      </c>
      <c r="B40" s="13" t="s">
        <v>91</v>
      </c>
      <c r="C40" s="13" t="s">
        <v>73</v>
      </c>
      <c r="D40" s="13" t="s">
        <v>39</v>
      </c>
      <c r="E40" s="14">
        <v>93.617021276595807</v>
      </c>
      <c r="F40" s="14">
        <v>64.615384615384599</v>
      </c>
      <c r="G40" s="14">
        <v>81.904761904761898</v>
      </c>
      <c r="H40" s="15">
        <v>8.1787500000000009</v>
      </c>
      <c r="I40" s="15">
        <v>7.7783333333333298</v>
      </c>
      <c r="J40" s="15">
        <v>7.9268604651162802</v>
      </c>
      <c r="K40" s="15">
        <v>7.7851063829787197</v>
      </c>
      <c r="L40" s="15">
        <v>6.62153846153846</v>
      </c>
      <c r="M40" s="15">
        <v>7.1538095238095298</v>
      </c>
      <c r="N40" s="13">
        <v>94</v>
      </c>
      <c r="O40" s="13">
        <v>65</v>
      </c>
      <c r="P40" s="13">
        <v>105</v>
      </c>
    </row>
    <row r="41" spans="1:16" x14ac:dyDescent="0.2">
      <c r="A41" s="13">
        <v>40</v>
      </c>
      <c r="B41" s="13" t="s">
        <v>92</v>
      </c>
      <c r="C41" s="13" t="s">
        <v>93</v>
      </c>
      <c r="D41" s="13" t="s">
        <v>39</v>
      </c>
      <c r="E41" s="14">
        <v>40</v>
      </c>
      <c r="F41" s="14">
        <v>26.6666666666667</v>
      </c>
      <c r="G41" s="14">
        <v>0</v>
      </c>
      <c r="H41" s="15">
        <v>7.0133333333333301</v>
      </c>
      <c r="I41" s="15">
        <v>6.7774999999999999</v>
      </c>
      <c r="J41" s="15"/>
      <c r="K41" s="15">
        <v>5.5205882352941202</v>
      </c>
      <c r="L41" s="15">
        <v>5.828125</v>
      </c>
      <c r="M41" s="15">
        <v>6.2</v>
      </c>
      <c r="N41" s="13">
        <v>15</v>
      </c>
      <c r="O41" s="13">
        <v>15</v>
      </c>
      <c r="P41" s="13">
        <v>2</v>
      </c>
    </row>
    <row r="42" spans="1:16" x14ac:dyDescent="0.2">
      <c r="A42" s="13">
        <v>41</v>
      </c>
      <c r="B42" s="13" t="s">
        <v>94</v>
      </c>
      <c r="C42" s="13" t="s">
        <v>95</v>
      </c>
      <c r="D42" s="13" t="s">
        <v>42</v>
      </c>
      <c r="E42" s="14">
        <v>64.383561643835606</v>
      </c>
      <c r="F42" s="14">
        <v>61.818181818181799</v>
      </c>
      <c r="G42" s="14">
        <v>67.164179104477597</v>
      </c>
      <c r="H42" s="15">
        <v>7.84510638297873</v>
      </c>
      <c r="I42" s="15">
        <v>7.7670588235294096</v>
      </c>
      <c r="J42" s="15">
        <v>7.7539999999999996</v>
      </c>
      <c r="K42" s="15">
        <v>6.8973684210526303</v>
      </c>
      <c r="L42" s="15">
        <v>6.5581818181818203</v>
      </c>
      <c r="M42" s="15">
        <v>6.5295774647887299</v>
      </c>
      <c r="N42" s="13">
        <v>73</v>
      </c>
      <c r="O42" s="13">
        <v>55</v>
      </c>
      <c r="P42" s="13">
        <v>67</v>
      </c>
    </row>
    <row r="43" spans="1:16" x14ac:dyDescent="0.2">
      <c r="A43" s="13">
        <v>42</v>
      </c>
      <c r="B43" s="13" t="s">
        <v>96</v>
      </c>
      <c r="C43" s="13" t="s">
        <v>97</v>
      </c>
      <c r="D43" s="13" t="s">
        <v>39</v>
      </c>
      <c r="E43" s="14">
        <v>69.672131147540995</v>
      </c>
      <c r="F43" s="14">
        <v>69.3333333333333</v>
      </c>
      <c r="G43" s="14">
        <v>58.095238095238102</v>
      </c>
      <c r="H43" s="15">
        <v>7.8185882352941203</v>
      </c>
      <c r="I43" s="15">
        <v>7.7930769230769199</v>
      </c>
      <c r="J43" s="15">
        <v>7.9163934426229501</v>
      </c>
      <c r="K43" s="15">
        <v>6.6278225806451596</v>
      </c>
      <c r="L43" s="15">
        <v>6.3987499999999997</v>
      </c>
      <c r="M43" s="15">
        <v>6.24205607476636</v>
      </c>
      <c r="N43" s="13">
        <v>122</v>
      </c>
      <c r="O43" s="13">
        <v>75</v>
      </c>
      <c r="P43" s="13">
        <v>105</v>
      </c>
    </row>
    <row r="44" spans="1:16" x14ac:dyDescent="0.2">
      <c r="A44" s="13">
        <v>43</v>
      </c>
      <c r="B44" s="13" t="s">
        <v>98</v>
      </c>
      <c r="C44" s="13" t="s">
        <v>41</v>
      </c>
      <c r="D44" s="13" t="s">
        <v>42</v>
      </c>
      <c r="E44" s="14">
        <v>74.074074074074105</v>
      </c>
      <c r="F44" s="14">
        <v>67.857142857142904</v>
      </c>
      <c r="G44" s="14">
        <v>66.6666666666667</v>
      </c>
      <c r="H44" s="15">
        <v>7.8654999999999999</v>
      </c>
      <c r="I44" s="15">
        <v>7.4094736842105302</v>
      </c>
      <c r="J44" s="15">
        <v>7.2138888888888903</v>
      </c>
      <c r="K44" s="15">
        <v>6.90178571428571</v>
      </c>
      <c r="L44" s="15">
        <v>6.3107142857142904</v>
      </c>
      <c r="M44" s="15">
        <v>5.7892857142857101</v>
      </c>
      <c r="N44" s="13">
        <v>27</v>
      </c>
      <c r="O44" s="13">
        <v>28</v>
      </c>
      <c r="P44" s="13">
        <v>27</v>
      </c>
    </row>
  </sheetData>
  <pageMargins left="0.75" right="0.75" top="1" bottom="1"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
  <sheetViews>
    <sheetView showGridLines="0" zoomScaleNormal="100" workbookViewId="0">
      <pane ySplit="3" topLeftCell="A15" activePane="bottomLeft" state="frozen"/>
      <selection pane="bottomLeft" activeCell="H3" sqref="H3"/>
    </sheetView>
  </sheetViews>
  <sheetFormatPr baseColWidth="10" defaultColWidth="8.6640625" defaultRowHeight="15" x14ac:dyDescent="0.2"/>
  <cols>
    <col min="1" max="1" width="6" customWidth="1"/>
    <col min="2" max="2" width="46" customWidth="1"/>
    <col min="3" max="3" width="16" customWidth="1"/>
    <col min="4" max="4" width="9" customWidth="1"/>
    <col min="5" max="9" width="10" customWidth="1"/>
    <col min="10" max="10" width="12" customWidth="1"/>
  </cols>
  <sheetData>
    <row r="1" spans="1:10" x14ac:dyDescent="0.2">
      <c r="A1" s="2" t="s">
        <v>99</v>
      </c>
      <c r="B1" s="2"/>
      <c r="C1" s="2"/>
      <c r="D1" s="2"/>
      <c r="E1" s="2"/>
      <c r="F1" s="2"/>
      <c r="G1" s="2"/>
      <c r="H1" s="2"/>
      <c r="I1" s="2"/>
      <c r="J1" s="2"/>
    </row>
    <row r="3" spans="1:10" ht="28" x14ac:dyDescent="0.2">
      <c r="A3" s="12" t="s">
        <v>100</v>
      </c>
      <c r="B3" s="12" t="s">
        <v>22</v>
      </c>
      <c r="C3" s="12" t="s">
        <v>23</v>
      </c>
      <c r="D3" s="12" t="s">
        <v>24</v>
      </c>
      <c r="E3" s="12" t="s">
        <v>4</v>
      </c>
      <c r="F3" s="12" t="s">
        <v>5</v>
      </c>
      <c r="G3" s="12" t="s">
        <v>6</v>
      </c>
      <c r="H3" s="12" t="s">
        <v>101</v>
      </c>
      <c r="I3" s="12" t="s">
        <v>102</v>
      </c>
      <c r="J3" s="12" t="s">
        <v>103</v>
      </c>
    </row>
    <row r="4" spans="1:10" x14ac:dyDescent="0.2">
      <c r="A4" s="16">
        <v>1</v>
      </c>
      <c r="B4" s="17" t="s">
        <v>84</v>
      </c>
      <c r="C4" s="17" t="s">
        <v>41</v>
      </c>
      <c r="D4" s="16" t="s">
        <v>42</v>
      </c>
      <c r="E4" s="10">
        <f>IFERROR(IF(ISBLANK(INDEX(Date_unitati!$E:$E,MATCH($B4,Date_unitati!$B:$B,0))),"-",INDEX(Date_unitati!$E:$E,MATCH($B4,Date_unitati!$B:$B,0))),"-")</f>
        <v>98.305084745762699</v>
      </c>
      <c r="F4" s="10">
        <f>IFERROR(IF(ISBLANK(INDEX(Date_unitati!$F:$F,MATCH($B4,Date_unitati!$B:$B,0))),"-",INDEX(Date_unitati!$F:$F,MATCH($B4,Date_unitati!$B:$B,0))),"-")</f>
        <v>100</v>
      </c>
      <c r="G4" s="10">
        <f>IFERROR(IF(ISBLANK(INDEX(Date_unitati!$G:$G,MATCH($B4,Date_unitati!$B:$B,0))),"-",INDEX(Date_unitati!$G:$G,MATCH($B4,Date_unitati!$B:$B,0))),"-")</f>
        <v>100</v>
      </c>
      <c r="H4" s="10">
        <f t="shared" ref="H4:H46" si="0">IFERROR(ROUND(F4-E4,2),"-")</f>
        <v>1.69</v>
      </c>
      <c r="I4" s="10">
        <f t="shared" ref="I4:I46" si="1">IFERROR(ROUND(G4-F4,2),"-")</f>
        <v>0</v>
      </c>
      <c r="J4" s="10">
        <f t="shared" ref="J4:J46" si="2">IFERROR(ROUND(G4-E4,2),"-")</f>
        <v>1.69</v>
      </c>
    </row>
    <row r="5" spans="1:10" x14ac:dyDescent="0.2">
      <c r="A5" s="16">
        <v>2</v>
      </c>
      <c r="B5" s="17" t="s">
        <v>45</v>
      </c>
      <c r="C5" s="17" t="s">
        <v>41</v>
      </c>
      <c r="D5" s="16" t="s">
        <v>42</v>
      </c>
      <c r="E5" s="10">
        <f>IFERROR(IF(ISBLANK(INDEX(Date_unitati!$E:$E,MATCH($B5,Date_unitati!$B:$B,0))),"-",INDEX(Date_unitati!$E:$E,MATCH($B5,Date_unitati!$B:$B,0))),"-")</f>
        <v>99.421965317919103</v>
      </c>
      <c r="F5" s="10">
        <f>IFERROR(IF(ISBLANK(INDEX(Date_unitati!$F:$F,MATCH($B5,Date_unitati!$B:$B,0))),"-",INDEX(Date_unitati!$F:$F,MATCH($B5,Date_unitati!$B:$B,0))),"-")</f>
        <v>100</v>
      </c>
      <c r="G5" s="10">
        <f>IFERROR(IF(ISBLANK(INDEX(Date_unitati!$G:$G,MATCH($B5,Date_unitati!$B:$B,0))),"-",INDEX(Date_unitati!$G:$G,MATCH($B5,Date_unitati!$B:$B,0))),"-")</f>
        <v>98.765432098765402</v>
      </c>
      <c r="H5" s="10">
        <f t="shared" si="0"/>
        <v>0.57999999999999996</v>
      </c>
      <c r="I5" s="10">
        <f t="shared" si="1"/>
        <v>-1.23</v>
      </c>
      <c r="J5" s="10">
        <f t="shared" si="2"/>
        <v>-0.66</v>
      </c>
    </row>
    <row r="6" spans="1:10" x14ac:dyDescent="0.2">
      <c r="A6" s="16">
        <v>3</v>
      </c>
      <c r="B6" s="17" t="s">
        <v>46</v>
      </c>
      <c r="C6" s="17" t="s">
        <v>41</v>
      </c>
      <c r="D6" s="16" t="s">
        <v>42</v>
      </c>
      <c r="E6" s="10">
        <f>IFERROR(IF(ISBLANK(INDEX(Date_unitati!$E:$E,MATCH($B6,Date_unitati!$B:$B,0))),"-",INDEX(Date_unitati!$E:$E,MATCH($B6,Date_unitati!$B:$B,0))),"-")</f>
        <v>99.173553719008297</v>
      </c>
      <c r="F6" s="10">
        <f>IFERROR(IF(ISBLANK(INDEX(Date_unitati!$F:$F,MATCH($B6,Date_unitati!$B:$B,0))),"-",INDEX(Date_unitati!$F:$F,MATCH($B6,Date_unitati!$B:$B,0))),"-")</f>
        <v>100</v>
      </c>
      <c r="G6" s="10">
        <f>IFERROR(IF(ISBLANK(INDEX(Date_unitati!$G:$G,MATCH($B6,Date_unitati!$B:$B,0))),"-",INDEX(Date_unitati!$G:$G,MATCH($B6,Date_unitati!$B:$B,0))),"-")</f>
        <v>98.449612403100801</v>
      </c>
      <c r="H6" s="10">
        <f t="shared" si="0"/>
        <v>0.83</v>
      </c>
      <c r="I6" s="10">
        <f t="shared" si="1"/>
        <v>-1.55</v>
      </c>
      <c r="J6" s="10">
        <f t="shared" si="2"/>
        <v>-0.72</v>
      </c>
    </row>
    <row r="7" spans="1:10" x14ac:dyDescent="0.2">
      <c r="A7" s="16">
        <v>4</v>
      </c>
      <c r="B7" s="17" t="s">
        <v>47</v>
      </c>
      <c r="C7" s="17" t="s">
        <v>41</v>
      </c>
      <c r="D7" s="16" t="s">
        <v>42</v>
      </c>
      <c r="E7" s="10">
        <f>IFERROR(IF(ISBLANK(INDEX(Date_unitati!$E:$E,MATCH($B7,Date_unitati!$B:$B,0))),"-",INDEX(Date_unitati!$E:$E,MATCH($B7,Date_unitati!$B:$B,0))),"-")</f>
        <v>96.855345911949698</v>
      </c>
      <c r="F7" s="10">
        <f>IFERROR(IF(ISBLANK(INDEX(Date_unitati!$F:$F,MATCH($B7,Date_unitati!$B:$B,0))),"-",INDEX(Date_unitati!$F:$F,MATCH($B7,Date_unitati!$B:$B,0))),"-")</f>
        <v>97.540983606557404</v>
      </c>
      <c r="G7" s="10">
        <f>IFERROR(IF(ISBLANK(INDEX(Date_unitati!$G:$G,MATCH($B7,Date_unitati!$B:$B,0))),"-",INDEX(Date_unitati!$G:$G,MATCH($B7,Date_unitati!$B:$B,0))),"-")</f>
        <v>95.070422535211307</v>
      </c>
      <c r="H7" s="10">
        <f t="shared" si="0"/>
        <v>0.69</v>
      </c>
      <c r="I7" s="10">
        <f t="shared" si="1"/>
        <v>-2.4700000000000002</v>
      </c>
      <c r="J7" s="10">
        <f t="shared" si="2"/>
        <v>-1.78</v>
      </c>
    </row>
    <row r="8" spans="1:10" x14ac:dyDescent="0.2">
      <c r="A8" s="16">
        <v>5</v>
      </c>
      <c r="B8" s="17" t="s">
        <v>44</v>
      </c>
      <c r="C8" s="17" t="s">
        <v>41</v>
      </c>
      <c r="D8" s="16" t="s">
        <v>42</v>
      </c>
      <c r="E8" s="10">
        <f>IFERROR(IF(ISBLANK(INDEX(Date_unitati!$E:$E,MATCH($B8,Date_unitati!$B:$B,0))),"-",INDEX(Date_unitati!$E:$E,MATCH($B8,Date_unitati!$B:$B,0))),"-")</f>
        <v>95.757575757575793</v>
      </c>
      <c r="F8" s="10">
        <f>IFERROR(IF(ISBLANK(INDEX(Date_unitati!$F:$F,MATCH($B8,Date_unitati!$B:$B,0))),"-",INDEX(Date_unitati!$F:$F,MATCH($B8,Date_unitati!$B:$B,0))),"-")</f>
        <v>87.903225806451601</v>
      </c>
      <c r="G8" s="10">
        <f>IFERROR(IF(ISBLANK(INDEX(Date_unitati!$G:$G,MATCH($B8,Date_unitati!$B:$B,0))),"-",INDEX(Date_unitati!$G:$G,MATCH($B8,Date_unitati!$B:$B,0))),"-")</f>
        <v>86.549707602339197</v>
      </c>
      <c r="H8" s="10">
        <f t="shared" si="0"/>
        <v>-7.85</v>
      </c>
      <c r="I8" s="10">
        <f t="shared" si="1"/>
        <v>-1.35</v>
      </c>
      <c r="J8" s="10">
        <f t="shared" si="2"/>
        <v>-9.2100000000000009</v>
      </c>
    </row>
    <row r="9" spans="1:10" x14ac:dyDescent="0.2">
      <c r="A9" s="16">
        <v>6</v>
      </c>
      <c r="B9" s="17" t="s">
        <v>49</v>
      </c>
      <c r="C9" s="17" t="s">
        <v>41</v>
      </c>
      <c r="D9" s="16" t="s">
        <v>39</v>
      </c>
      <c r="E9" s="10">
        <f>IFERROR(IF(ISBLANK(INDEX(Date_unitati!$E:$E,MATCH($B9,Date_unitati!$B:$B,0))),"-",INDEX(Date_unitati!$E:$E,MATCH($B9,Date_unitati!$B:$B,0))),"-")</f>
        <v>70.588235294117695</v>
      </c>
      <c r="F9" s="10">
        <f>IFERROR(IF(ISBLANK(INDEX(Date_unitati!$F:$F,MATCH($B9,Date_unitati!$B:$B,0))),"-",INDEX(Date_unitati!$F:$F,MATCH($B9,Date_unitati!$B:$B,0))),"-")</f>
        <v>81.395348837209298</v>
      </c>
      <c r="G9" s="10">
        <f>IFERROR(IF(ISBLANK(INDEX(Date_unitati!$G:$G,MATCH($B9,Date_unitati!$B:$B,0))),"-",INDEX(Date_unitati!$G:$G,MATCH($B9,Date_unitati!$B:$B,0))),"-")</f>
        <v>86</v>
      </c>
      <c r="H9" s="10">
        <f t="shared" si="0"/>
        <v>10.81</v>
      </c>
      <c r="I9" s="10">
        <f t="shared" si="1"/>
        <v>4.5999999999999996</v>
      </c>
      <c r="J9" s="10">
        <f t="shared" si="2"/>
        <v>15.41</v>
      </c>
    </row>
    <row r="10" spans="1:10" x14ac:dyDescent="0.2">
      <c r="A10" s="16">
        <v>7</v>
      </c>
      <c r="B10" s="17" t="s">
        <v>91</v>
      </c>
      <c r="C10" s="17" t="s">
        <v>73</v>
      </c>
      <c r="D10" s="16" t="s">
        <v>39</v>
      </c>
      <c r="E10" s="10">
        <f>IFERROR(IF(ISBLANK(INDEX(Date_unitati!$E:$E,MATCH($B10,Date_unitati!$B:$B,0))),"-",INDEX(Date_unitati!$E:$E,MATCH($B10,Date_unitati!$B:$B,0))),"-")</f>
        <v>93.617021276595807</v>
      </c>
      <c r="F10" s="10">
        <f>IFERROR(IF(ISBLANK(INDEX(Date_unitati!$F:$F,MATCH($B10,Date_unitati!$B:$B,0))),"-",INDEX(Date_unitati!$F:$F,MATCH($B10,Date_unitati!$B:$B,0))),"-")</f>
        <v>64.615384615384599</v>
      </c>
      <c r="G10" s="10">
        <f>IFERROR(IF(ISBLANK(INDEX(Date_unitati!$G:$G,MATCH($B10,Date_unitati!$B:$B,0))),"-",INDEX(Date_unitati!$G:$G,MATCH($B10,Date_unitati!$B:$B,0))),"-")</f>
        <v>81.904761904761898</v>
      </c>
      <c r="H10" s="10">
        <f t="shared" si="0"/>
        <v>-29</v>
      </c>
      <c r="I10" s="10">
        <f t="shared" si="1"/>
        <v>17.29</v>
      </c>
      <c r="J10" s="10">
        <f t="shared" si="2"/>
        <v>-11.71</v>
      </c>
    </row>
    <row r="11" spans="1:10" x14ac:dyDescent="0.2">
      <c r="A11" s="16">
        <v>8</v>
      </c>
      <c r="B11" s="17" t="s">
        <v>62</v>
      </c>
      <c r="C11" s="17" t="s">
        <v>63</v>
      </c>
      <c r="D11" s="16" t="s">
        <v>42</v>
      </c>
      <c r="E11" s="10">
        <f>IFERROR(IF(ISBLANK(INDEX(Date_unitati!$E:$E,MATCH($B11,Date_unitati!$B:$B,0))),"-",INDEX(Date_unitati!$E:$E,MATCH($B11,Date_unitati!$B:$B,0))),"-")</f>
        <v>75</v>
      </c>
      <c r="F11" s="10">
        <f>IFERROR(IF(ISBLANK(INDEX(Date_unitati!$F:$F,MATCH($B11,Date_unitati!$B:$B,0))),"-",INDEX(Date_unitati!$F:$F,MATCH($B11,Date_unitati!$B:$B,0))),"-")</f>
        <v>61.904761904761898</v>
      </c>
      <c r="G11" s="10">
        <f>IFERROR(IF(ISBLANK(INDEX(Date_unitati!$G:$G,MATCH($B11,Date_unitati!$B:$B,0))),"-",INDEX(Date_unitati!$G:$G,MATCH($B11,Date_unitati!$B:$B,0))),"-")</f>
        <v>80</v>
      </c>
      <c r="H11" s="10">
        <f t="shared" si="0"/>
        <v>-13.1</v>
      </c>
      <c r="I11" s="10">
        <f t="shared" si="1"/>
        <v>18.100000000000001</v>
      </c>
      <c r="J11" s="10">
        <f t="shared" si="2"/>
        <v>5</v>
      </c>
    </row>
    <row r="12" spans="1:10" x14ac:dyDescent="0.2">
      <c r="A12" s="16">
        <v>9</v>
      </c>
      <c r="B12" s="17" t="s">
        <v>86</v>
      </c>
      <c r="C12" s="17" t="s">
        <v>41</v>
      </c>
      <c r="D12" s="16" t="s">
        <v>42</v>
      </c>
      <c r="E12" s="10">
        <f>IFERROR(IF(ISBLANK(INDEX(Date_unitati!$E:$E,MATCH($B12,Date_unitati!$B:$B,0))),"-",INDEX(Date_unitati!$E:$E,MATCH($B12,Date_unitati!$B:$B,0))),"-")</f>
        <v>83.809523809523796</v>
      </c>
      <c r="F12" s="10">
        <f>IFERROR(IF(ISBLANK(INDEX(Date_unitati!$F:$F,MATCH($B12,Date_unitati!$B:$B,0))),"-",INDEX(Date_unitati!$F:$F,MATCH($B12,Date_unitati!$B:$B,0))),"-")</f>
        <v>90.909090909090907</v>
      </c>
      <c r="G12" s="10">
        <f>IFERROR(IF(ISBLANK(INDEX(Date_unitati!$G:$G,MATCH($B12,Date_unitati!$B:$B,0))),"-",INDEX(Date_unitati!$G:$G,MATCH($B12,Date_unitati!$B:$B,0))),"-")</f>
        <v>79.381443298969103</v>
      </c>
      <c r="H12" s="10">
        <f t="shared" si="0"/>
        <v>7.1</v>
      </c>
      <c r="I12" s="10">
        <f t="shared" si="1"/>
        <v>-11.53</v>
      </c>
      <c r="J12" s="10">
        <f t="shared" si="2"/>
        <v>-4.43</v>
      </c>
    </row>
    <row r="13" spans="1:10" x14ac:dyDescent="0.2">
      <c r="A13" s="16">
        <v>10</v>
      </c>
      <c r="B13" s="17" t="s">
        <v>43</v>
      </c>
      <c r="C13" s="17" t="s">
        <v>41</v>
      </c>
      <c r="D13" s="16" t="s">
        <v>42</v>
      </c>
      <c r="E13" s="10">
        <f>IFERROR(IF(ISBLANK(INDEX(Date_unitati!$E:$E,MATCH($B13,Date_unitati!$B:$B,0))),"-",INDEX(Date_unitati!$E:$E,MATCH($B13,Date_unitati!$B:$B,0))),"-")</f>
        <v>89.261744966443004</v>
      </c>
      <c r="F13" s="10">
        <f>IFERROR(IF(ISBLANK(INDEX(Date_unitati!$F:$F,MATCH($B13,Date_unitati!$B:$B,0))),"-",INDEX(Date_unitati!$F:$F,MATCH($B13,Date_unitati!$B:$B,0))),"-")</f>
        <v>80.672268907562994</v>
      </c>
      <c r="G13" s="10">
        <f>IFERROR(IF(ISBLANK(INDEX(Date_unitati!$G:$G,MATCH($B13,Date_unitati!$B:$B,0))),"-",INDEX(Date_unitati!$G:$G,MATCH($B13,Date_unitati!$B:$B,0))),"-")</f>
        <v>78.395061728395106</v>
      </c>
      <c r="H13" s="10">
        <f t="shared" si="0"/>
        <v>-8.59</v>
      </c>
      <c r="I13" s="10">
        <f t="shared" si="1"/>
        <v>-2.2799999999999998</v>
      </c>
      <c r="J13" s="10">
        <f t="shared" si="2"/>
        <v>-10.87</v>
      </c>
    </row>
    <row r="14" spans="1:10" x14ac:dyDescent="0.2">
      <c r="A14" s="16">
        <v>11</v>
      </c>
      <c r="B14" s="17" t="s">
        <v>40</v>
      </c>
      <c r="C14" s="17" t="s">
        <v>41</v>
      </c>
      <c r="D14" s="16" t="s">
        <v>42</v>
      </c>
      <c r="E14" s="10">
        <f>IFERROR(IF(ISBLANK(INDEX(Date_unitati!$E:$E,MATCH($B14,Date_unitati!$B:$B,0))),"-",INDEX(Date_unitati!$E:$E,MATCH($B14,Date_unitati!$B:$B,0))),"-")</f>
        <v>80.672268907562994</v>
      </c>
      <c r="F14" s="10">
        <f>IFERROR(IF(ISBLANK(INDEX(Date_unitati!$F:$F,MATCH($B14,Date_unitati!$B:$B,0))),"-",INDEX(Date_unitati!$F:$F,MATCH($B14,Date_unitati!$B:$B,0))),"-")</f>
        <v>82.692307692307693</v>
      </c>
      <c r="G14" s="10">
        <f>IFERROR(IF(ISBLANK(INDEX(Date_unitati!$G:$G,MATCH($B14,Date_unitati!$B:$B,0))),"-",INDEX(Date_unitati!$G:$G,MATCH($B14,Date_unitati!$B:$B,0))),"-")</f>
        <v>77.235772357723604</v>
      </c>
      <c r="H14" s="10">
        <f t="shared" si="0"/>
        <v>2.02</v>
      </c>
      <c r="I14" s="10">
        <f t="shared" si="1"/>
        <v>-5.46</v>
      </c>
      <c r="J14" s="10">
        <f t="shared" si="2"/>
        <v>-3.44</v>
      </c>
    </row>
    <row r="15" spans="1:10" x14ac:dyDescent="0.2">
      <c r="A15" s="16">
        <v>12</v>
      </c>
      <c r="B15" s="17" t="s">
        <v>56</v>
      </c>
      <c r="C15" s="17" t="s">
        <v>41</v>
      </c>
      <c r="D15" s="16" t="s">
        <v>42</v>
      </c>
      <c r="E15" s="10">
        <f>IFERROR(IF(ISBLANK(INDEX(Date_unitati!$E:$E,MATCH($B15,Date_unitati!$B:$B,0))),"-",INDEX(Date_unitati!$E:$E,MATCH($B15,Date_unitati!$B:$B,0))),"-")</f>
        <v>89.887640449438194</v>
      </c>
      <c r="F15" s="10">
        <f>IFERROR(IF(ISBLANK(INDEX(Date_unitati!$F:$F,MATCH($B15,Date_unitati!$B:$B,0))),"-",INDEX(Date_unitati!$F:$F,MATCH($B15,Date_unitati!$B:$B,0))),"-")</f>
        <v>68.852459016393396</v>
      </c>
      <c r="G15" s="10">
        <f>IFERROR(IF(ISBLANK(INDEX(Date_unitati!$G:$G,MATCH($B15,Date_unitati!$B:$B,0))),"-",INDEX(Date_unitati!$G:$G,MATCH($B15,Date_unitati!$B:$B,0))),"-")</f>
        <v>73.626373626373606</v>
      </c>
      <c r="H15" s="10">
        <f t="shared" si="0"/>
        <v>-21.04</v>
      </c>
      <c r="I15" s="10">
        <f t="shared" si="1"/>
        <v>4.7699999999999996</v>
      </c>
      <c r="J15" s="10">
        <f t="shared" si="2"/>
        <v>-16.260000000000002</v>
      </c>
    </row>
    <row r="16" spans="1:10" x14ac:dyDescent="0.2">
      <c r="A16" s="16">
        <v>13</v>
      </c>
      <c r="B16" s="17" t="s">
        <v>85</v>
      </c>
      <c r="C16" s="17" t="s">
        <v>41</v>
      </c>
      <c r="D16" s="16" t="s">
        <v>42</v>
      </c>
      <c r="E16" s="10">
        <f>IFERROR(IF(ISBLANK(INDEX(Date_unitati!$E:$E,MATCH($B16,Date_unitati!$B:$B,0))),"-",INDEX(Date_unitati!$E:$E,MATCH($B16,Date_unitati!$B:$B,0))),"-")</f>
        <v>78.846153846153797</v>
      </c>
      <c r="F16" s="10">
        <f>IFERROR(IF(ISBLANK(INDEX(Date_unitati!$F:$F,MATCH($B16,Date_unitati!$B:$B,0))),"-",INDEX(Date_unitati!$F:$F,MATCH($B16,Date_unitati!$B:$B,0))),"-")</f>
        <v>80.645161290322605</v>
      </c>
      <c r="G16" s="10">
        <f>IFERROR(IF(ISBLANK(INDEX(Date_unitati!$G:$G,MATCH($B16,Date_unitati!$B:$B,0))),"-",INDEX(Date_unitati!$G:$G,MATCH($B16,Date_unitati!$B:$B,0))),"-")</f>
        <v>73.3333333333333</v>
      </c>
      <c r="H16" s="10">
        <f t="shared" si="0"/>
        <v>1.8</v>
      </c>
      <c r="I16" s="10">
        <f t="shared" si="1"/>
        <v>-7.31</v>
      </c>
      <c r="J16" s="10">
        <f t="shared" si="2"/>
        <v>-5.51</v>
      </c>
    </row>
    <row r="17" spans="1:10" x14ac:dyDescent="0.2">
      <c r="A17" s="16">
        <v>14</v>
      </c>
      <c r="B17" s="17" t="s">
        <v>94</v>
      </c>
      <c r="C17" s="17" t="s">
        <v>95</v>
      </c>
      <c r="D17" s="16" t="s">
        <v>42</v>
      </c>
      <c r="E17" s="10">
        <f>IFERROR(IF(ISBLANK(INDEX(Date_unitati!$E:$E,MATCH($B17,Date_unitati!$B:$B,0))),"-",INDEX(Date_unitati!$E:$E,MATCH($B17,Date_unitati!$B:$B,0))),"-")</f>
        <v>64.383561643835606</v>
      </c>
      <c r="F17" s="10">
        <f>IFERROR(IF(ISBLANK(INDEX(Date_unitati!$F:$F,MATCH($B17,Date_unitati!$B:$B,0))),"-",INDEX(Date_unitati!$F:$F,MATCH($B17,Date_unitati!$B:$B,0))),"-")</f>
        <v>61.818181818181799</v>
      </c>
      <c r="G17" s="10">
        <f>IFERROR(IF(ISBLANK(INDEX(Date_unitati!$G:$G,MATCH($B17,Date_unitati!$B:$B,0))),"-",INDEX(Date_unitati!$G:$G,MATCH($B17,Date_unitati!$B:$B,0))),"-")</f>
        <v>67.164179104477597</v>
      </c>
      <c r="H17" s="10">
        <f t="shared" si="0"/>
        <v>-2.57</v>
      </c>
      <c r="I17" s="10">
        <f t="shared" si="1"/>
        <v>5.35</v>
      </c>
      <c r="J17" s="10">
        <f t="shared" si="2"/>
        <v>2.78</v>
      </c>
    </row>
    <row r="18" spans="1:10" x14ac:dyDescent="0.2">
      <c r="A18" s="16">
        <v>15</v>
      </c>
      <c r="B18" s="17" t="s">
        <v>98</v>
      </c>
      <c r="C18" s="17" t="s">
        <v>41</v>
      </c>
      <c r="D18" s="16" t="s">
        <v>42</v>
      </c>
      <c r="E18" s="10">
        <f>IFERROR(IF(ISBLANK(INDEX(Date_unitati!$E:$E,MATCH($B18,Date_unitati!$B:$B,0))),"-",INDEX(Date_unitati!$E:$E,MATCH($B18,Date_unitati!$B:$B,0))),"-")</f>
        <v>74.074074074074105</v>
      </c>
      <c r="F18" s="10">
        <f>IFERROR(IF(ISBLANK(INDEX(Date_unitati!$F:$F,MATCH($B18,Date_unitati!$B:$B,0))),"-",INDEX(Date_unitati!$F:$F,MATCH($B18,Date_unitati!$B:$B,0))),"-")</f>
        <v>67.857142857142904</v>
      </c>
      <c r="G18" s="10">
        <f>IFERROR(IF(ISBLANK(INDEX(Date_unitati!$G:$G,MATCH($B18,Date_unitati!$B:$B,0))),"-",INDEX(Date_unitati!$G:$G,MATCH($B18,Date_unitati!$B:$B,0))),"-")</f>
        <v>66.6666666666667</v>
      </c>
      <c r="H18" s="10">
        <f t="shared" si="0"/>
        <v>-6.22</v>
      </c>
      <c r="I18" s="10">
        <f t="shared" si="1"/>
        <v>-1.19</v>
      </c>
      <c r="J18" s="10">
        <f t="shared" si="2"/>
        <v>-7.41</v>
      </c>
    </row>
    <row r="19" spans="1:10" x14ac:dyDescent="0.2">
      <c r="A19" s="16">
        <v>16</v>
      </c>
      <c r="B19" s="17" t="s">
        <v>37</v>
      </c>
      <c r="C19" s="17" t="s">
        <v>38</v>
      </c>
      <c r="D19" s="16" t="s">
        <v>39</v>
      </c>
      <c r="E19" s="10">
        <f>IFERROR(IF(ISBLANK(INDEX(Date_unitati!$E:$E,MATCH($B19,Date_unitati!$B:$B,0))),"-",INDEX(Date_unitati!$E:$E,MATCH($B19,Date_unitati!$B:$B,0))),"-")</f>
        <v>74.233128834355796</v>
      </c>
      <c r="F19" s="10">
        <f>IFERROR(IF(ISBLANK(INDEX(Date_unitati!$F:$F,MATCH($B19,Date_unitati!$B:$B,0))),"-",INDEX(Date_unitati!$F:$F,MATCH($B19,Date_unitati!$B:$B,0))),"-")</f>
        <v>73.949579831932795</v>
      </c>
      <c r="G19" s="10">
        <f>IFERROR(IF(ISBLANK(INDEX(Date_unitati!$G:$G,MATCH($B19,Date_unitati!$B:$B,0))),"-",INDEX(Date_unitati!$G:$G,MATCH($B19,Date_unitati!$B:$B,0))),"-")</f>
        <v>62.804878048780502</v>
      </c>
      <c r="H19" s="10">
        <f t="shared" si="0"/>
        <v>-0.28000000000000003</v>
      </c>
      <c r="I19" s="10">
        <f t="shared" si="1"/>
        <v>-11.14</v>
      </c>
      <c r="J19" s="10">
        <f t="shared" si="2"/>
        <v>-11.43</v>
      </c>
    </row>
    <row r="20" spans="1:10" x14ac:dyDescent="0.2">
      <c r="A20" s="16">
        <v>17</v>
      </c>
      <c r="B20" s="17" t="s">
        <v>55</v>
      </c>
      <c r="C20" s="17" t="s">
        <v>41</v>
      </c>
      <c r="D20" s="16" t="s">
        <v>42</v>
      </c>
      <c r="E20" s="10">
        <f>IFERROR(IF(ISBLANK(INDEX(Date_unitati!$E:$E,MATCH($B20,Date_unitati!$B:$B,0))),"-",INDEX(Date_unitati!$E:$E,MATCH($B20,Date_unitati!$B:$B,0))),"-")</f>
        <v>61.702127659574501</v>
      </c>
      <c r="F20" s="10">
        <f>IFERROR(IF(ISBLANK(INDEX(Date_unitati!$F:$F,MATCH($B20,Date_unitati!$B:$B,0))),"-",INDEX(Date_unitati!$F:$F,MATCH($B20,Date_unitati!$B:$B,0))),"-")</f>
        <v>69.230769230769198</v>
      </c>
      <c r="G20" s="10">
        <f>IFERROR(IF(ISBLANK(INDEX(Date_unitati!$G:$G,MATCH($B20,Date_unitati!$B:$B,0))),"-",INDEX(Date_unitati!$G:$G,MATCH($B20,Date_unitati!$B:$B,0))),"-")</f>
        <v>58.3333333333333</v>
      </c>
      <c r="H20" s="10">
        <f t="shared" si="0"/>
        <v>7.53</v>
      </c>
      <c r="I20" s="10">
        <f t="shared" si="1"/>
        <v>-10.9</v>
      </c>
      <c r="J20" s="10">
        <f t="shared" si="2"/>
        <v>-3.37</v>
      </c>
    </row>
    <row r="21" spans="1:10" x14ac:dyDescent="0.2">
      <c r="A21" s="16">
        <v>18</v>
      </c>
      <c r="B21" s="17" t="s">
        <v>52</v>
      </c>
      <c r="C21" s="17" t="s">
        <v>53</v>
      </c>
      <c r="D21" s="16" t="s">
        <v>39</v>
      </c>
      <c r="E21" s="10">
        <f>IFERROR(IF(ISBLANK(INDEX(Date_unitati!$E:$E,MATCH($B21,Date_unitati!$B:$B,0))),"-",INDEX(Date_unitati!$E:$E,MATCH($B21,Date_unitati!$B:$B,0))),"-")</f>
        <v>76.923076923076906</v>
      </c>
      <c r="F21" s="10">
        <f>IFERROR(IF(ISBLANK(INDEX(Date_unitati!$F:$F,MATCH($B21,Date_unitati!$B:$B,0))),"-",INDEX(Date_unitati!$F:$F,MATCH($B21,Date_unitati!$B:$B,0))),"-")</f>
        <v>70.731707317073202</v>
      </c>
      <c r="G21" s="10">
        <f>IFERROR(IF(ISBLANK(INDEX(Date_unitati!$G:$G,MATCH($B21,Date_unitati!$B:$B,0))),"-",INDEX(Date_unitati!$G:$G,MATCH($B21,Date_unitati!$B:$B,0))),"-")</f>
        <v>58.181818181818201</v>
      </c>
      <c r="H21" s="10">
        <f t="shared" si="0"/>
        <v>-6.19</v>
      </c>
      <c r="I21" s="10">
        <f t="shared" si="1"/>
        <v>-12.55</v>
      </c>
      <c r="J21" s="10">
        <f t="shared" si="2"/>
        <v>-18.739999999999998</v>
      </c>
    </row>
    <row r="22" spans="1:10" x14ac:dyDescent="0.2">
      <c r="A22" s="16">
        <v>19</v>
      </c>
      <c r="B22" s="17" t="s">
        <v>96</v>
      </c>
      <c r="C22" s="17" t="s">
        <v>97</v>
      </c>
      <c r="D22" s="16" t="s">
        <v>39</v>
      </c>
      <c r="E22" s="10">
        <f>IFERROR(IF(ISBLANK(INDEX(Date_unitati!$E:$E,MATCH($B22,Date_unitati!$B:$B,0))),"-",INDEX(Date_unitati!$E:$E,MATCH($B22,Date_unitati!$B:$B,0))),"-")</f>
        <v>69.672131147540995</v>
      </c>
      <c r="F22" s="10">
        <f>IFERROR(IF(ISBLANK(INDEX(Date_unitati!$F:$F,MATCH($B22,Date_unitati!$B:$B,0))),"-",INDEX(Date_unitati!$F:$F,MATCH($B22,Date_unitati!$B:$B,0))),"-")</f>
        <v>69.3333333333333</v>
      </c>
      <c r="G22" s="10">
        <f>IFERROR(IF(ISBLANK(INDEX(Date_unitati!$G:$G,MATCH($B22,Date_unitati!$B:$B,0))),"-",INDEX(Date_unitati!$G:$G,MATCH($B22,Date_unitati!$B:$B,0))),"-")</f>
        <v>58.095238095238102</v>
      </c>
      <c r="H22" s="10">
        <f t="shared" si="0"/>
        <v>-0.34</v>
      </c>
      <c r="I22" s="10">
        <f t="shared" si="1"/>
        <v>-11.24</v>
      </c>
      <c r="J22" s="10">
        <f t="shared" si="2"/>
        <v>-11.58</v>
      </c>
    </row>
    <row r="23" spans="1:10" x14ac:dyDescent="0.2">
      <c r="A23" s="16">
        <v>20</v>
      </c>
      <c r="B23" s="17" t="s">
        <v>76</v>
      </c>
      <c r="C23" s="17" t="s">
        <v>41</v>
      </c>
      <c r="D23" s="16" t="s">
        <v>42</v>
      </c>
      <c r="E23" s="10">
        <f>IFERROR(IF(ISBLANK(INDEX(Date_unitati!$E:$E,MATCH($B23,Date_unitati!$B:$B,0))),"-",INDEX(Date_unitati!$E:$E,MATCH($B23,Date_unitati!$B:$B,0))),"-")</f>
        <v>70</v>
      </c>
      <c r="F23" s="10">
        <f>IFERROR(IF(ISBLANK(INDEX(Date_unitati!$F:$F,MATCH($B23,Date_unitati!$B:$B,0))),"-",INDEX(Date_unitati!$F:$F,MATCH($B23,Date_unitati!$B:$B,0))),"-")</f>
        <v>42.5</v>
      </c>
      <c r="G23" s="10">
        <f>IFERROR(IF(ISBLANK(INDEX(Date_unitati!$G:$G,MATCH($B23,Date_unitati!$B:$B,0))),"-",INDEX(Date_unitati!$G:$G,MATCH($B23,Date_unitati!$B:$B,0))),"-")</f>
        <v>57</v>
      </c>
      <c r="H23" s="10">
        <f t="shared" si="0"/>
        <v>-27.5</v>
      </c>
      <c r="I23" s="10">
        <f t="shared" si="1"/>
        <v>14.5</v>
      </c>
      <c r="J23" s="10">
        <f t="shared" si="2"/>
        <v>-13</v>
      </c>
    </row>
    <row r="24" spans="1:10" x14ac:dyDescent="0.2">
      <c r="A24" s="16">
        <v>21</v>
      </c>
      <c r="B24" s="17" t="s">
        <v>48</v>
      </c>
      <c r="C24" s="17" t="s">
        <v>41</v>
      </c>
      <c r="D24" s="16" t="s">
        <v>42</v>
      </c>
      <c r="E24" s="10">
        <f>IFERROR(IF(ISBLANK(INDEX(Date_unitati!$E:$E,MATCH($B24,Date_unitati!$B:$B,0))),"-",INDEX(Date_unitati!$E:$E,MATCH($B24,Date_unitati!$B:$B,0))),"-")</f>
        <v>76.923076923076906</v>
      </c>
      <c r="F24" s="10">
        <f>IFERROR(IF(ISBLANK(INDEX(Date_unitati!$F:$F,MATCH($B24,Date_unitati!$B:$B,0))),"-",INDEX(Date_unitati!$F:$F,MATCH($B24,Date_unitati!$B:$B,0))),"-")</f>
        <v>50</v>
      </c>
      <c r="G24" s="10">
        <f>IFERROR(IF(ISBLANK(INDEX(Date_unitati!$G:$G,MATCH($B24,Date_unitati!$B:$B,0))),"-",INDEX(Date_unitati!$G:$G,MATCH($B24,Date_unitati!$B:$B,0))),"-")</f>
        <v>56.818181818181799</v>
      </c>
      <c r="H24" s="10">
        <f t="shared" si="0"/>
        <v>-26.92</v>
      </c>
      <c r="I24" s="10">
        <f t="shared" si="1"/>
        <v>6.82</v>
      </c>
      <c r="J24" s="10">
        <f t="shared" si="2"/>
        <v>-20.100000000000001</v>
      </c>
    </row>
    <row r="25" spans="1:10" x14ac:dyDescent="0.2">
      <c r="A25" s="16">
        <v>22</v>
      </c>
      <c r="B25" s="17" t="s">
        <v>68</v>
      </c>
      <c r="C25" s="17" t="s">
        <v>69</v>
      </c>
      <c r="D25" s="16" t="s">
        <v>42</v>
      </c>
      <c r="E25" s="10">
        <f>IFERROR(IF(ISBLANK(INDEX(Date_unitati!$E:$E,MATCH($B25,Date_unitati!$B:$B,0))),"-",INDEX(Date_unitati!$E:$E,MATCH($B25,Date_unitati!$B:$B,0))),"-")</f>
        <v>46.969696969696997</v>
      </c>
      <c r="F25" s="10">
        <f>IFERROR(IF(ISBLANK(INDEX(Date_unitati!$F:$F,MATCH($B25,Date_unitati!$B:$B,0))),"-",INDEX(Date_unitati!$F:$F,MATCH($B25,Date_unitati!$B:$B,0))),"-")</f>
        <v>57.894736842105303</v>
      </c>
      <c r="G25" s="10">
        <f>IFERROR(IF(ISBLANK(INDEX(Date_unitati!$G:$G,MATCH($B25,Date_unitati!$B:$B,0))),"-",INDEX(Date_unitati!$G:$G,MATCH($B25,Date_unitati!$B:$B,0))),"-")</f>
        <v>55.932203389830498</v>
      </c>
      <c r="H25" s="10">
        <f t="shared" si="0"/>
        <v>10.93</v>
      </c>
      <c r="I25" s="10">
        <f t="shared" si="1"/>
        <v>-1.96</v>
      </c>
      <c r="J25" s="10">
        <f t="shared" si="2"/>
        <v>8.9600000000000009</v>
      </c>
    </row>
    <row r="26" spans="1:10" x14ac:dyDescent="0.2">
      <c r="A26" s="16">
        <v>23</v>
      </c>
      <c r="B26" s="17" t="s">
        <v>89</v>
      </c>
      <c r="C26" s="17" t="s">
        <v>90</v>
      </c>
      <c r="D26" s="16" t="s">
        <v>42</v>
      </c>
      <c r="E26" s="10">
        <f>IFERROR(IF(ISBLANK(INDEX(Date_unitati!$E:$E,MATCH($B26,Date_unitati!$B:$B,0))),"-",INDEX(Date_unitati!$E:$E,MATCH($B26,Date_unitati!$B:$B,0))),"-")</f>
        <v>72.881355932203405</v>
      </c>
      <c r="F26" s="10">
        <f>IFERROR(IF(ISBLANK(INDEX(Date_unitati!$F:$F,MATCH($B26,Date_unitati!$B:$B,0))),"-",INDEX(Date_unitati!$F:$F,MATCH($B26,Date_unitati!$B:$B,0))),"-")</f>
        <v>61.363636363636402</v>
      </c>
      <c r="G26" s="10">
        <f>IFERROR(IF(ISBLANK(INDEX(Date_unitati!$G:$G,MATCH($B26,Date_unitati!$B:$B,0))),"-",INDEX(Date_unitati!$G:$G,MATCH($B26,Date_unitati!$B:$B,0))),"-")</f>
        <v>52.380952380952401</v>
      </c>
      <c r="H26" s="10">
        <f t="shared" si="0"/>
        <v>-11.52</v>
      </c>
      <c r="I26" s="10">
        <f t="shared" si="1"/>
        <v>-8.98</v>
      </c>
      <c r="J26" s="10">
        <f t="shared" si="2"/>
        <v>-20.5</v>
      </c>
    </row>
    <row r="27" spans="1:10" x14ac:dyDescent="0.2">
      <c r="A27" s="16">
        <v>24</v>
      </c>
      <c r="B27" s="17" t="s">
        <v>87</v>
      </c>
      <c r="C27" s="17" t="s">
        <v>88</v>
      </c>
      <c r="D27" s="16" t="s">
        <v>42</v>
      </c>
      <c r="E27" s="10">
        <f>IFERROR(IF(ISBLANK(INDEX(Date_unitati!$E:$E,MATCH($B27,Date_unitati!$B:$B,0))),"-",INDEX(Date_unitati!$E:$E,MATCH($B27,Date_unitati!$B:$B,0))),"-")</f>
        <v>41.463414634146297</v>
      </c>
      <c r="F27" s="10">
        <f>IFERROR(IF(ISBLANK(INDEX(Date_unitati!$F:$F,MATCH($B27,Date_unitati!$B:$B,0))),"-",INDEX(Date_unitati!$F:$F,MATCH($B27,Date_unitati!$B:$B,0))),"-")</f>
        <v>35.714285714285701</v>
      </c>
      <c r="G27" s="10">
        <f>IFERROR(IF(ISBLANK(INDEX(Date_unitati!$G:$G,MATCH($B27,Date_unitati!$B:$B,0))),"-",INDEX(Date_unitati!$G:$G,MATCH($B27,Date_unitati!$B:$B,0))),"-")</f>
        <v>47.727272727272698</v>
      </c>
      <c r="H27" s="10">
        <f t="shared" si="0"/>
        <v>-5.75</v>
      </c>
      <c r="I27" s="10">
        <f t="shared" si="1"/>
        <v>12.01</v>
      </c>
      <c r="J27" s="10">
        <f t="shared" si="2"/>
        <v>6.26</v>
      </c>
    </row>
    <row r="28" spans="1:10" x14ac:dyDescent="0.2">
      <c r="A28" s="16">
        <v>25</v>
      </c>
      <c r="B28" s="17" t="s">
        <v>50</v>
      </c>
      <c r="C28" s="17" t="s">
        <v>51</v>
      </c>
      <c r="D28" s="16" t="s">
        <v>42</v>
      </c>
      <c r="E28" s="10">
        <f>IFERROR(IF(ISBLANK(INDEX(Date_unitati!$E:$E,MATCH($B28,Date_unitati!$B:$B,0))),"-",INDEX(Date_unitati!$E:$E,MATCH($B28,Date_unitati!$B:$B,0))),"-")</f>
        <v>42.307692307692299</v>
      </c>
      <c r="F28" s="10">
        <f>IFERROR(IF(ISBLANK(INDEX(Date_unitati!$F:$F,MATCH($B28,Date_unitati!$B:$B,0))),"-",INDEX(Date_unitati!$F:$F,MATCH($B28,Date_unitati!$B:$B,0))),"-")</f>
        <v>42.1875</v>
      </c>
      <c r="G28" s="10">
        <f>IFERROR(IF(ISBLANK(INDEX(Date_unitati!$G:$G,MATCH($B28,Date_unitati!$B:$B,0))),"-",INDEX(Date_unitati!$G:$G,MATCH($B28,Date_unitati!$B:$B,0))),"-")</f>
        <v>45.3125</v>
      </c>
      <c r="H28" s="10">
        <f t="shared" si="0"/>
        <v>-0.12</v>
      </c>
      <c r="I28" s="10">
        <f t="shared" si="1"/>
        <v>3.13</v>
      </c>
      <c r="J28" s="10">
        <f t="shared" si="2"/>
        <v>3</v>
      </c>
    </row>
    <row r="29" spans="1:10" x14ac:dyDescent="0.2">
      <c r="A29" s="16">
        <v>26</v>
      </c>
      <c r="B29" s="17" t="s">
        <v>54</v>
      </c>
      <c r="C29" s="17" t="s">
        <v>51</v>
      </c>
      <c r="D29" s="16" t="s">
        <v>42</v>
      </c>
      <c r="E29" s="10">
        <f>IFERROR(IF(ISBLANK(INDEX(Date_unitati!$E:$E,MATCH($B29,Date_unitati!$B:$B,0))),"-",INDEX(Date_unitati!$E:$E,MATCH($B29,Date_unitati!$B:$B,0))),"-")</f>
        <v>75</v>
      </c>
      <c r="F29" s="10">
        <f>IFERROR(IF(ISBLANK(INDEX(Date_unitati!$F:$F,MATCH($B29,Date_unitati!$B:$B,0))),"-",INDEX(Date_unitati!$F:$F,MATCH($B29,Date_unitati!$B:$B,0))),"-")</f>
        <v>64</v>
      </c>
      <c r="G29" s="10">
        <f>IFERROR(IF(ISBLANK(INDEX(Date_unitati!$G:$G,MATCH($B29,Date_unitati!$B:$B,0))),"-",INDEX(Date_unitati!$G:$G,MATCH($B29,Date_unitati!$B:$B,0))),"-")</f>
        <v>41.176470588235297</v>
      </c>
      <c r="H29" s="10">
        <f t="shared" si="0"/>
        <v>-11</v>
      </c>
      <c r="I29" s="10">
        <f t="shared" si="1"/>
        <v>-22.82</v>
      </c>
      <c r="J29" s="10">
        <f t="shared" si="2"/>
        <v>-33.82</v>
      </c>
    </row>
    <row r="30" spans="1:10" x14ac:dyDescent="0.2">
      <c r="A30" s="16">
        <v>27</v>
      </c>
      <c r="B30" s="17" t="s">
        <v>82</v>
      </c>
      <c r="C30" s="17" t="s">
        <v>83</v>
      </c>
      <c r="D30" s="16" t="s">
        <v>39</v>
      </c>
      <c r="E30" s="10">
        <f>IFERROR(IF(ISBLANK(INDEX(Date_unitati!$E:$E,MATCH($B30,Date_unitati!$B:$B,0))),"-",INDEX(Date_unitati!$E:$E,MATCH($B30,Date_unitati!$B:$B,0))),"-")</f>
        <v>73.913043478260903</v>
      </c>
      <c r="F30" s="10">
        <f>IFERROR(IF(ISBLANK(INDEX(Date_unitati!$F:$F,MATCH($B30,Date_unitati!$B:$B,0))),"-",INDEX(Date_unitati!$F:$F,MATCH($B30,Date_unitati!$B:$B,0))),"-")</f>
        <v>30</v>
      </c>
      <c r="G30" s="10">
        <f>IFERROR(IF(ISBLANK(INDEX(Date_unitati!$G:$G,MATCH($B30,Date_unitati!$B:$B,0))),"-",INDEX(Date_unitati!$G:$G,MATCH($B30,Date_unitati!$B:$B,0))),"-")</f>
        <v>40.909090909090899</v>
      </c>
      <c r="H30" s="10">
        <f t="shared" si="0"/>
        <v>-43.91</v>
      </c>
      <c r="I30" s="10">
        <f t="shared" si="1"/>
        <v>10.91</v>
      </c>
      <c r="J30" s="10">
        <f t="shared" si="2"/>
        <v>-33</v>
      </c>
    </row>
    <row r="31" spans="1:10" x14ac:dyDescent="0.2">
      <c r="A31" s="16">
        <v>28</v>
      </c>
      <c r="B31" s="17" t="s">
        <v>80</v>
      </c>
      <c r="C31" s="17" t="s">
        <v>81</v>
      </c>
      <c r="D31" s="16" t="s">
        <v>39</v>
      </c>
      <c r="E31" s="10">
        <f>IFERROR(IF(ISBLANK(INDEX(Date_unitati!$E:$E,MATCH($B31,Date_unitati!$B:$B,0))),"-",INDEX(Date_unitati!$E:$E,MATCH($B31,Date_unitati!$B:$B,0))),"-")</f>
        <v>33.3333333333333</v>
      </c>
      <c r="F31" s="10">
        <f>IFERROR(IF(ISBLANK(INDEX(Date_unitati!$F:$F,MATCH($B31,Date_unitati!$B:$B,0))),"-",INDEX(Date_unitati!$F:$F,MATCH($B31,Date_unitati!$B:$B,0))),"-")</f>
        <v>68.421052631579002</v>
      </c>
      <c r="G31" s="10">
        <f>IFERROR(IF(ISBLANK(INDEX(Date_unitati!$G:$G,MATCH($B31,Date_unitati!$B:$B,0))),"-",INDEX(Date_unitati!$G:$G,MATCH($B31,Date_unitati!$B:$B,0))),"-")</f>
        <v>36.842105263157897</v>
      </c>
      <c r="H31" s="10">
        <f t="shared" si="0"/>
        <v>35.090000000000003</v>
      </c>
      <c r="I31" s="10">
        <f t="shared" si="1"/>
        <v>-31.58</v>
      </c>
      <c r="J31" s="10">
        <f t="shared" si="2"/>
        <v>3.51</v>
      </c>
    </row>
    <row r="32" spans="1:10" x14ac:dyDescent="0.2">
      <c r="A32" s="16">
        <v>29</v>
      </c>
      <c r="B32" s="17" t="s">
        <v>59</v>
      </c>
      <c r="C32" s="17" t="s">
        <v>60</v>
      </c>
      <c r="D32" s="16" t="s">
        <v>39</v>
      </c>
      <c r="E32" s="10">
        <f>IFERROR(IF(ISBLANK(INDEX(Date_unitati!$E:$E,MATCH($B32,Date_unitati!$B:$B,0))),"-",INDEX(Date_unitati!$E:$E,MATCH($B32,Date_unitati!$B:$B,0))),"-")</f>
        <v>51.724137931034498</v>
      </c>
      <c r="F32" s="10">
        <f>IFERROR(IF(ISBLANK(INDEX(Date_unitati!$F:$F,MATCH($B32,Date_unitati!$B:$B,0))),"-",INDEX(Date_unitati!$F:$F,MATCH($B32,Date_unitati!$B:$B,0))),"-")</f>
        <v>29.411764705882401</v>
      </c>
      <c r="G32" s="10">
        <f>IFERROR(IF(ISBLANK(INDEX(Date_unitati!$G:$G,MATCH($B32,Date_unitati!$B:$B,0))),"-",INDEX(Date_unitati!$G:$G,MATCH($B32,Date_unitati!$B:$B,0))),"-")</f>
        <v>33.3333333333333</v>
      </c>
      <c r="H32" s="10">
        <f t="shared" si="0"/>
        <v>-22.31</v>
      </c>
      <c r="I32" s="10">
        <f t="shared" si="1"/>
        <v>3.92</v>
      </c>
      <c r="J32" s="10">
        <f t="shared" si="2"/>
        <v>-18.39</v>
      </c>
    </row>
    <row r="33" spans="1:10" x14ac:dyDescent="0.2">
      <c r="A33" s="16">
        <v>30</v>
      </c>
      <c r="B33" s="17" t="s">
        <v>66</v>
      </c>
      <c r="C33" s="17" t="s">
        <v>41</v>
      </c>
      <c r="D33" s="16" t="s">
        <v>42</v>
      </c>
      <c r="E33" s="10">
        <f>IFERROR(IF(ISBLANK(INDEX(Date_unitati!$E:$E,MATCH($B33,Date_unitati!$B:$B,0))),"-",INDEX(Date_unitati!$E:$E,MATCH($B33,Date_unitati!$B:$B,0))),"-")</f>
        <v>0</v>
      </c>
      <c r="F33" s="10">
        <f>IFERROR(IF(ISBLANK(INDEX(Date_unitati!$F:$F,MATCH($B33,Date_unitati!$B:$B,0))),"-",INDEX(Date_unitati!$F:$F,MATCH($B33,Date_unitati!$B:$B,0))),"-")</f>
        <v>0</v>
      </c>
      <c r="G33" s="10">
        <f>IFERROR(IF(ISBLANK(INDEX(Date_unitati!$G:$G,MATCH($B33,Date_unitati!$B:$B,0))),"-",INDEX(Date_unitati!$G:$G,MATCH($B33,Date_unitati!$B:$B,0))),"-")</f>
        <v>32.307692307692299</v>
      </c>
      <c r="H33" s="10">
        <f t="shared" si="0"/>
        <v>0</v>
      </c>
      <c r="I33" s="10">
        <f t="shared" si="1"/>
        <v>32.31</v>
      </c>
      <c r="J33" s="10">
        <f t="shared" si="2"/>
        <v>32.31</v>
      </c>
    </row>
    <row r="34" spans="1:10" x14ac:dyDescent="0.2">
      <c r="A34" s="16">
        <v>31</v>
      </c>
      <c r="B34" s="17" t="s">
        <v>64</v>
      </c>
      <c r="C34" s="17" t="s">
        <v>65</v>
      </c>
      <c r="D34" s="16" t="s">
        <v>39</v>
      </c>
      <c r="E34" s="10">
        <f>IFERROR(IF(ISBLANK(INDEX(Date_unitati!$E:$E,MATCH($B34,Date_unitati!$B:$B,0))),"-",INDEX(Date_unitati!$E:$E,MATCH($B34,Date_unitati!$B:$B,0))),"-")</f>
        <v>37.5</v>
      </c>
      <c r="F34" s="10">
        <f>IFERROR(IF(ISBLANK(INDEX(Date_unitati!$F:$F,MATCH($B34,Date_unitati!$B:$B,0))),"-",INDEX(Date_unitati!$F:$F,MATCH($B34,Date_unitati!$B:$B,0))),"-")</f>
        <v>23.076923076923102</v>
      </c>
      <c r="G34" s="10">
        <f>IFERROR(IF(ISBLANK(INDEX(Date_unitati!$G:$G,MATCH($B34,Date_unitati!$B:$B,0))),"-",INDEX(Date_unitati!$G:$G,MATCH($B34,Date_unitati!$B:$B,0))),"-")</f>
        <v>30</v>
      </c>
      <c r="H34" s="10">
        <f t="shared" si="0"/>
        <v>-14.42</v>
      </c>
      <c r="I34" s="10">
        <f t="shared" si="1"/>
        <v>6.92</v>
      </c>
      <c r="J34" s="10">
        <f t="shared" si="2"/>
        <v>-7.5</v>
      </c>
    </row>
    <row r="35" spans="1:10" x14ac:dyDescent="0.2">
      <c r="A35" s="16">
        <v>32</v>
      </c>
      <c r="B35" s="17" t="s">
        <v>78</v>
      </c>
      <c r="C35" s="17" t="s">
        <v>41</v>
      </c>
      <c r="D35" s="16" t="s">
        <v>42</v>
      </c>
      <c r="E35" s="10">
        <f>IFERROR(IF(ISBLANK(INDEX(Date_unitati!$E:$E,MATCH($B35,Date_unitati!$B:$B,0))),"-",INDEX(Date_unitati!$E:$E,MATCH($B35,Date_unitati!$B:$B,0))),"-")</f>
        <v>0</v>
      </c>
      <c r="F35" s="10">
        <f>IFERROR(IF(ISBLANK(INDEX(Date_unitati!$F:$F,MATCH($B35,Date_unitati!$B:$B,0))),"-",INDEX(Date_unitati!$F:$F,MATCH($B35,Date_unitati!$B:$B,0))),"-")</f>
        <v>0</v>
      </c>
      <c r="G35" s="10">
        <f>IFERROR(IF(ISBLANK(INDEX(Date_unitati!$G:$G,MATCH($B35,Date_unitati!$B:$B,0))),"-",INDEX(Date_unitati!$G:$G,MATCH($B35,Date_unitati!$B:$B,0))),"-")</f>
        <v>25.7731958762887</v>
      </c>
      <c r="H35" s="10">
        <f t="shared" si="0"/>
        <v>0</v>
      </c>
      <c r="I35" s="10">
        <f t="shared" si="1"/>
        <v>25.77</v>
      </c>
      <c r="J35" s="10">
        <f t="shared" si="2"/>
        <v>25.77</v>
      </c>
    </row>
    <row r="36" spans="1:10" x14ac:dyDescent="0.2">
      <c r="A36" s="16">
        <v>33</v>
      </c>
      <c r="B36" s="17" t="s">
        <v>70</v>
      </c>
      <c r="C36" s="17" t="s">
        <v>71</v>
      </c>
      <c r="D36" s="16" t="s">
        <v>39</v>
      </c>
      <c r="E36" s="10">
        <f>IFERROR(IF(ISBLANK(INDEX(Date_unitati!$E:$E,MATCH($B36,Date_unitati!$B:$B,0))),"-",INDEX(Date_unitati!$E:$E,MATCH($B36,Date_unitati!$B:$B,0))),"-")</f>
        <v>0</v>
      </c>
      <c r="F36" s="10">
        <f>IFERROR(IF(ISBLANK(INDEX(Date_unitati!$F:$F,MATCH($B36,Date_unitati!$B:$B,0))),"-",INDEX(Date_unitati!$F:$F,MATCH($B36,Date_unitati!$B:$B,0))),"-")</f>
        <v>10</v>
      </c>
      <c r="G36" s="10">
        <f>IFERROR(IF(ISBLANK(INDEX(Date_unitati!$G:$G,MATCH($B36,Date_unitati!$B:$B,0))),"-",INDEX(Date_unitati!$G:$G,MATCH($B36,Date_unitati!$B:$B,0))),"-")</f>
        <v>20</v>
      </c>
      <c r="H36" s="10">
        <f t="shared" si="0"/>
        <v>10</v>
      </c>
      <c r="I36" s="10">
        <f t="shared" si="1"/>
        <v>10</v>
      </c>
      <c r="J36" s="10">
        <f t="shared" si="2"/>
        <v>20</v>
      </c>
    </row>
    <row r="37" spans="1:10" x14ac:dyDescent="0.2">
      <c r="A37" s="16">
        <v>34</v>
      </c>
      <c r="B37" s="17" t="s">
        <v>61</v>
      </c>
      <c r="C37" s="17" t="s">
        <v>41</v>
      </c>
      <c r="D37" s="16" t="s">
        <v>42</v>
      </c>
      <c r="E37" s="10">
        <f>IFERROR(IF(ISBLANK(INDEX(Date_unitati!$E:$E,MATCH($B37,Date_unitati!$B:$B,0))),"-",INDEX(Date_unitati!$E:$E,MATCH($B37,Date_unitati!$B:$B,0))),"-")</f>
        <v>21.839080459770098</v>
      </c>
      <c r="F37" s="10">
        <f>IFERROR(IF(ISBLANK(INDEX(Date_unitati!$F:$F,MATCH($B37,Date_unitati!$B:$B,0))),"-",INDEX(Date_unitati!$F:$F,MATCH($B37,Date_unitati!$B:$B,0))),"-")</f>
        <v>26.6666666666667</v>
      </c>
      <c r="G37" s="10">
        <f>IFERROR(IF(ISBLANK(INDEX(Date_unitati!$G:$G,MATCH($B37,Date_unitati!$B:$B,0))),"-",INDEX(Date_unitati!$G:$G,MATCH($B37,Date_unitati!$B:$B,0))),"-")</f>
        <v>18.571428571428601</v>
      </c>
      <c r="H37" s="10">
        <f t="shared" si="0"/>
        <v>4.83</v>
      </c>
      <c r="I37" s="10">
        <f t="shared" si="1"/>
        <v>-8.1</v>
      </c>
      <c r="J37" s="10">
        <f t="shared" si="2"/>
        <v>-3.27</v>
      </c>
    </row>
    <row r="38" spans="1:10" x14ac:dyDescent="0.2">
      <c r="A38" s="16">
        <v>35</v>
      </c>
      <c r="B38" s="17" t="s">
        <v>72</v>
      </c>
      <c r="C38" s="17" t="s">
        <v>73</v>
      </c>
      <c r="D38" s="16" t="s">
        <v>39</v>
      </c>
      <c r="E38" s="10">
        <f>IFERROR(IF(ISBLANK(INDEX(Date_unitati!$E:$E,MATCH($B38,Date_unitati!$B:$B,0))),"-",INDEX(Date_unitati!$E:$E,MATCH($B38,Date_unitati!$B:$B,0))),"-")</f>
        <v>43.859649122806999</v>
      </c>
      <c r="F38" s="10">
        <f>IFERROR(IF(ISBLANK(INDEX(Date_unitati!$F:$F,MATCH($B38,Date_unitati!$B:$B,0))),"-",INDEX(Date_unitati!$F:$F,MATCH($B38,Date_unitati!$B:$B,0))),"-")</f>
        <v>27.272727272727298</v>
      </c>
      <c r="G38" s="10">
        <f>IFERROR(IF(ISBLANK(INDEX(Date_unitati!$G:$G,MATCH($B38,Date_unitati!$B:$B,0))),"-",INDEX(Date_unitati!$G:$G,MATCH($B38,Date_unitati!$B:$B,0))),"-")</f>
        <v>12.962962962962999</v>
      </c>
      <c r="H38" s="10">
        <f t="shared" si="0"/>
        <v>-16.59</v>
      </c>
      <c r="I38" s="10">
        <f t="shared" si="1"/>
        <v>-14.31</v>
      </c>
      <c r="J38" s="10">
        <f t="shared" si="2"/>
        <v>-30.9</v>
      </c>
    </row>
    <row r="39" spans="1:10" x14ac:dyDescent="0.2">
      <c r="A39" s="16">
        <v>36</v>
      </c>
      <c r="B39" s="17" t="s">
        <v>67</v>
      </c>
      <c r="C39" s="17" t="s">
        <v>38</v>
      </c>
      <c r="D39" s="16" t="s">
        <v>39</v>
      </c>
      <c r="E39" s="10">
        <f>IFERROR(IF(ISBLANK(INDEX(Date_unitati!$E:$E,MATCH($B39,Date_unitati!$B:$B,0))),"-",INDEX(Date_unitati!$E:$E,MATCH($B39,Date_unitati!$B:$B,0))),"-")</f>
        <v>36</v>
      </c>
      <c r="F39" s="10">
        <f>IFERROR(IF(ISBLANK(INDEX(Date_unitati!$F:$F,MATCH($B39,Date_unitati!$B:$B,0))),"-",INDEX(Date_unitati!$F:$F,MATCH($B39,Date_unitati!$B:$B,0))),"-")</f>
        <v>42.105263157894697</v>
      </c>
      <c r="G39" s="10">
        <f>IFERROR(IF(ISBLANK(INDEX(Date_unitati!$G:$G,MATCH($B39,Date_unitati!$B:$B,0))),"-",INDEX(Date_unitati!$G:$G,MATCH($B39,Date_unitati!$B:$B,0))),"-")</f>
        <v>12.9032258064516</v>
      </c>
      <c r="H39" s="10">
        <f t="shared" si="0"/>
        <v>6.11</v>
      </c>
      <c r="I39" s="10">
        <f t="shared" si="1"/>
        <v>-29.2</v>
      </c>
      <c r="J39" s="10">
        <f t="shared" si="2"/>
        <v>-23.1</v>
      </c>
    </row>
    <row r="40" spans="1:10" x14ac:dyDescent="0.2">
      <c r="A40" s="16">
        <v>37</v>
      </c>
      <c r="B40" s="17" t="s">
        <v>79</v>
      </c>
      <c r="C40" s="17" t="s">
        <v>41</v>
      </c>
      <c r="D40" s="16" t="s">
        <v>39</v>
      </c>
      <c r="E40" s="10" t="str">
        <f>IFERROR(IF(ISBLANK(INDEX(Date_unitati!$E:$E,MATCH($B40,Date_unitati!$B:$B,0))),"-",INDEX(Date_unitati!$E:$E,MATCH($B40,Date_unitati!$B:$B,0))),"-")</f>
        <v>-</v>
      </c>
      <c r="F40" s="10" t="str">
        <f>IFERROR(IF(ISBLANK(INDEX(Date_unitati!$F:$F,MATCH($B40,Date_unitati!$B:$B,0))),"-",INDEX(Date_unitati!$F:$F,MATCH($B40,Date_unitati!$B:$B,0))),"-")</f>
        <v>-</v>
      </c>
      <c r="G40" s="10">
        <f>IFERROR(IF(ISBLANK(INDEX(Date_unitati!$G:$G,MATCH($B40,Date_unitati!$B:$B,0))),"-",INDEX(Date_unitati!$G:$G,MATCH($B40,Date_unitati!$B:$B,0))),"-")</f>
        <v>0</v>
      </c>
      <c r="H40" s="10" t="str">
        <f t="shared" si="0"/>
        <v>-</v>
      </c>
      <c r="I40" s="10" t="str">
        <f t="shared" si="1"/>
        <v>-</v>
      </c>
      <c r="J40" s="10" t="str">
        <f t="shared" si="2"/>
        <v>-</v>
      </c>
    </row>
    <row r="41" spans="1:10" x14ac:dyDescent="0.2">
      <c r="A41" s="16">
        <v>38</v>
      </c>
      <c r="B41" s="17" t="s">
        <v>92</v>
      </c>
      <c r="C41" s="17" t="s">
        <v>93</v>
      </c>
      <c r="D41" s="16" t="s">
        <v>39</v>
      </c>
      <c r="E41" s="10">
        <f>IFERROR(IF(ISBLANK(INDEX(Date_unitati!$E:$E,MATCH($B41,Date_unitati!$B:$B,0))),"-",INDEX(Date_unitati!$E:$E,MATCH($B41,Date_unitati!$B:$B,0))),"-")</f>
        <v>40</v>
      </c>
      <c r="F41" s="10">
        <f>IFERROR(IF(ISBLANK(INDEX(Date_unitati!$F:$F,MATCH($B41,Date_unitati!$B:$B,0))),"-",INDEX(Date_unitati!$F:$F,MATCH($B41,Date_unitati!$B:$B,0))),"-")</f>
        <v>26.6666666666667</v>
      </c>
      <c r="G41" s="10">
        <f>IFERROR(IF(ISBLANK(INDEX(Date_unitati!$G:$G,MATCH($B41,Date_unitati!$B:$B,0))),"-",INDEX(Date_unitati!$G:$G,MATCH($B41,Date_unitati!$B:$B,0))),"-")</f>
        <v>0</v>
      </c>
      <c r="H41" s="10">
        <f t="shared" si="0"/>
        <v>-13.33</v>
      </c>
      <c r="I41" s="10">
        <f t="shared" si="1"/>
        <v>-26.67</v>
      </c>
      <c r="J41" s="10">
        <f t="shared" si="2"/>
        <v>-40</v>
      </c>
    </row>
    <row r="42" spans="1:10" x14ac:dyDescent="0.2">
      <c r="A42" s="16">
        <v>39</v>
      </c>
      <c r="B42" s="17" t="s">
        <v>58</v>
      </c>
      <c r="C42" s="17" t="s">
        <v>41</v>
      </c>
      <c r="D42" s="16" t="s">
        <v>39</v>
      </c>
      <c r="E42" s="10">
        <f>IFERROR(IF(ISBLANK(INDEX(Date_unitati!$E:$E,MATCH($B42,Date_unitati!$B:$B,0))),"-",INDEX(Date_unitati!$E:$E,MATCH($B42,Date_unitati!$B:$B,0))),"-")</f>
        <v>38.235294117647101</v>
      </c>
      <c r="F42" s="10">
        <f>IFERROR(IF(ISBLANK(INDEX(Date_unitati!$F:$F,MATCH($B42,Date_unitati!$B:$B,0))),"-",INDEX(Date_unitati!$F:$F,MATCH($B42,Date_unitati!$B:$B,0))),"-")</f>
        <v>38.461538461538503</v>
      </c>
      <c r="G42" s="10" t="str">
        <f>IFERROR(IF(ISBLANK(INDEX(Date_unitati!$G:$G,MATCH($B42,Date_unitati!$B:$B,0))),"-",INDEX(Date_unitati!$G:$G,MATCH($B42,Date_unitati!$B:$B,0))),"-")</f>
        <v>-</v>
      </c>
      <c r="H42" s="10">
        <f t="shared" si="0"/>
        <v>0.23</v>
      </c>
      <c r="I42" s="10" t="str">
        <f t="shared" si="1"/>
        <v>-</v>
      </c>
      <c r="J42" s="10" t="str">
        <f t="shared" si="2"/>
        <v>-</v>
      </c>
    </row>
    <row r="43" spans="1:10" x14ac:dyDescent="0.2">
      <c r="A43" s="16">
        <v>40</v>
      </c>
      <c r="B43" s="17" t="s">
        <v>75</v>
      </c>
      <c r="C43" s="17" t="s">
        <v>41</v>
      </c>
      <c r="D43" s="16" t="s">
        <v>39</v>
      </c>
      <c r="E43" s="10">
        <f>IFERROR(IF(ISBLANK(INDEX(Date_unitati!$E:$E,MATCH($B43,Date_unitati!$B:$B,0))),"-",INDEX(Date_unitati!$E:$E,MATCH($B43,Date_unitati!$B:$B,0))),"-")</f>
        <v>38.3333333333333</v>
      </c>
      <c r="F43" s="10">
        <f>IFERROR(IF(ISBLANK(INDEX(Date_unitati!$F:$F,MATCH($B43,Date_unitati!$B:$B,0))),"-",INDEX(Date_unitati!$F:$F,MATCH($B43,Date_unitati!$B:$B,0))),"-")</f>
        <v>28.571428571428601</v>
      </c>
      <c r="G43" s="10" t="str">
        <f>IFERROR(IF(ISBLANK(INDEX(Date_unitati!$G:$G,MATCH($B43,Date_unitati!$B:$B,0))),"-",INDEX(Date_unitati!$G:$G,MATCH($B43,Date_unitati!$B:$B,0))),"-")</f>
        <v>-</v>
      </c>
      <c r="H43" s="10">
        <f t="shared" si="0"/>
        <v>-9.76</v>
      </c>
      <c r="I43" s="10" t="str">
        <f t="shared" si="1"/>
        <v>-</v>
      </c>
      <c r="J43" s="10" t="str">
        <f t="shared" si="2"/>
        <v>-</v>
      </c>
    </row>
    <row r="44" spans="1:10" x14ac:dyDescent="0.2">
      <c r="A44" s="16">
        <v>41</v>
      </c>
      <c r="B44" s="17" t="s">
        <v>74</v>
      </c>
      <c r="C44" s="17" t="s">
        <v>41</v>
      </c>
      <c r="D44" s="16" t="s">
        <v>42</v>
      </c>
      <c r="E44" s="10">
        <f>IFERROR(IF(ISBLANK(INDEX(Date_unitati!$E:$E,MATCH($B44,Date_unitati!$B:$B,0))),"-",INDEX(Date_unitati!$E:$E,MATCH($B44,Date_unitati!$B:$B,0))),"-")</f>
        <v>45.238095238095198</v>
      </c>
      <c r="F44" s="10">
        <f>IFERROR(IF(ISBLANK(INDEX(Date_unitati!$F:$F,MATCH($B44,Date_unitati!$B:$B,0))),"-",INDEX(Date_unitati!$F:$F,MATCH($B44,Date_unitati!$B:$B,0))),"-")</f>
        <v>33.3333333333333</v>
      </c>
      <c r="G44" s="10" t="str">
        <f>IFERROR(IF(ISBLANK(INDEX(Date_unitati!$G:$G,MATCH($B44,Date_unitati!$B:$B,0))),"-",INDEX(Date_unitati!$G:$G,MATCH($B44,Date_unitati!$B:$B,0))),"-")</f>
        <v>-</v>
      </c>
      <c r="H44" s="10">
        <f t="shared" si="0"/>
        <v>-11.9</v>
      </c>
      <c r="I44" s="10" t="str">
        <f t="shared" si="1"/>
        <v>-</v>
      </c>
      <c r="J44" s="10" t="str">
        <f t="shared" si="2"/>
        <v>-</v>
      </c>
    </row>
    <row r="45" spans="1:10" x14ac:dyDescent="0.2">
      <c r="A45" s="16">
        <v>42</v>
      </c>
      <c r="B45" s="17" t="s">
        <v>57</v>
      </c>
      <c r="C45" s="17" t="s">
        <v>41</v>
      </c>
      <c r="D45" s="16" t="s">
        <v>42</v>
      </c>
      <c r="E45" s="10">
        <f>IFERROR(IF(ISBLANK(INDEX(Date_unitati!$E:$E,MATCH($B45,Date_unitati!$B:$B,0))),"-",INDEX(Date_unitati!$E:$E,MATCH($B45,Date_unitati!$B:$B,0))),"-")</f>
        <v>100</v>
      </c>
      <c r="F45" s="10" t="str">
        <f>IFERROR(IF(ISBLANK(INDEX(Date_unitati!$F:$F,MATCH($B45,Date_unitati!$B:$B,0))),"-",INDEX(Date_unitati!$F:$F,MATCH($B45,Date_unitati!$B:$B,0))),"-")</f>
        <v>-</v>
      </c>
      <c r="G45" s="10" t="str">
        <f>IFERROR(IF(ISBLANK(INDEX(Date_unitati!$G:$G,MATCH($B45,Date_unitati!$B:$B,0))),"-",INDEX(Date_unitati!$G:$G,MATCH($B45,Date_unitati!$B:$B,0))),"-")</f>
        <v>-</v>
      </c>
      <c r="H45" s="10" t="str">
        <f t="shared" si="0"/>
        <v>-</v>
      </c>
      <c r="I45" s="10" t="str">
        <f t="shared" si="1"/>
        <v>-</v>
      </c>
      <c r="J45" s="10" t="str">
        <f t="shared" si="2"/>
        <v>-</v>
      </c>
    </row>
    <row r="46" spans="1:10" x14ac:dyDescent="0.2">
      <c r="A46" s="16">
        <v>43</v>
      </c>
      <c r="B46" s="17" t="s">
        <v>77</v>
      </c>
      <c r="C46" s="17" t="s">
        <v>41</v>
      </c>
      <c r="D46" s="16" t="s">
        <v>42</v>
      </c>
      <c r="E46" s="10">
        <f>IFERROR(IF(ISBLANK(INDEX(Date_unitati!$E:$E,MATCH($B46,Date_unitati!$B:$B,0))),"-",INDEX(Date_unitati!$E:$E,MATCH($B46,Date_unitati!$B:$B,0))),"-")</f>
        <v>26.315789473684202</v>
      </c>
      <c r="F46" s="10">
        <f>IFERROR(IF(ISBLANK(INDEX(Date_unitati!$F:$F,MATCH($B46,Date_unitati!$B:$B,0))),"-",INDEX(Date_unitati!$F:$F,MATCH($B46,Date_unitati!$B:$B,0))),"-")</f>
        <v>27.272727272727298</v>
      </c>
      <c r="G46" s="10" t="str">
        <f>IFERROR(IF(ISBLANK(INDEX(Date_unitati!$G:$G,MATCH($B46,Date_unitati!$B:$B,0))),"-",INDEX(Date_unitati!$G:$G,MATCH($B46,Date_unitati!$B:$B,0))),"-")</f>
        <v>-</v>
      </c>
      <c r="H46" s="10">
        <f t="shared" si="0"/>
        <v>0.96</v>
      </c>
      <c r="I46" s="10" t="str">
        <f t="shared" si="1"/>
        <v>-</v>
      </c>
      <c r="J46" s="10" t="str">
        <f t="shared" si="2"/>
        <v>-</v>
      </c>
    </row>
  </sheetData>
  <mergeCells count="1">
    <mergeCell ref="A1:J1"/>
  </mergeCells>
  <conditionalFormatting sqref="J4:J46">
    <cfRule type="colorScale" priority="2">
      <colorScale>
        <cfvo type="min"/>
        <cfvo type="num" val="0"/>
        <cfvo type="max"/>
        <color rgb="FFF8696B"/>
        <color rgb="FFFFEB84"/>
        <color rgb="FF63BE7B"/>
      </colorScale>
    </cfRule>
  </conditionalFormatting>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showGridLines="0" zoomScaleNormal="100" workbookViewId="0">
      <pane ySplit="3" topLeftCell="A4" activePane="bottomLeft" state="frozen"/>
      <selection pane="bottomLeft" sqref="A1:J1"/>
    </sheetView>
  </sheetViews>
  <sheetFormatPr baseColWidth="10" defaultColWidth="8.6640625" defaultRowHeight="15" x14ac:dyDescent="0.2"/>
  <cols>
    <col min="1" max="1" width="6" customWidth="1"/>
    <col min="2" max="2" width="46" customWidth="1"/>
    <col min="3" max="3" width="16" customWidth="1"/>
    <col min="4" max="4" width="9" customWidth="1"/>
    <col min="5" max="9" width="10" customWidth="1"/>
    <col min="10" max="10" width="12" customWidth="1"/>
  </cols>
  <sheetData>
    <row r="1" spans="1:10" x14ac:dyDescent="0.2">
      <c r="A1" s="2" t="s">
        <v>104</v>
      </c>
      <c r="B1" s="2"/>
      <c r="C1" s="2"/>
      <c r="D1" s="2"/>
      <c r="E1" s="2"/>
      <c r="F1" s="2"/>
      <c r="G1" s="2"/>
      <c r="H1" s="2"/>
      <c r="I1" s="2"/>
      <c r="J1" s="2"/>
    </row>
    <row r="3" spans="1:10" ht="28" x14ac:dyDescent="0.2">
      <c r="A3" s="12" t="s">
        <v>100</v>
      </c>
      <c r="B3" s="12" t="s">
        <v>22</v>
      </c>
      <c r="C3" s="12" t="s">
        <v>23</v>
      </c>
      <c r="D3" s="12" t="s">
        <v>24</v>
      </c>
      <c r="E3" s="12" t="s">
        <v>4</v>
      </c>
      <c r="F3" s="12" t="s">
        <v>5</v>
      </c>
      <c r="G3" s="12" t="s">
        <v>6</v>
      </c>
      <c r="H3" s="12" t="s">
        <v>101</v>
      </c>
      <c r="I3" s="12" t="s">
        <v>102</v>
      </c>
      <c r="J3" s="12" t="s">
        <v>103</v>
      </c>
    </row>
    <row r="4" spans="1:10" x14ac:dyDescent="0.2">
      <c r="A4" s="16">
        <v>1</v>
      </c>
      <c r="B4" s="17" t="s">
        <v>46</v>
      </c>
      <c r="C4" s="17" t="s">
        <v>41</v>
      </c>
      <c r="D4" s="16" t="s">
        <v>42</v>
      </c>
      <c r="E4" s="11">
        <f>IFERROR(IF(ISBLANK(INDEX(Date_unitati!$H:$H,MATCH($B4,Date_unitati!$B:$B,0))),"-",INDEX(Date_unitati!$H:$H,MATCH($B4,Date_unitati!$B:$B,0))),"-")</f>
        <v>9.08883333333333</v>
      </c>
      <c r="F4" s="11">
        <f>IFERROR(IF(ISBLANK(INDEX(Date_unitati!$I:$I,MATCH($B4,Date_unitati!$B:$B,0))),"-",INDEX(Date_unitati!$I:$I,MATCH($B4,Date_unitati!$B:$B,0))),"-")</f>
        <v>8.9123134328358198</v>
      </c>
      <c r="G4" s="11">
        <f>IFERROR(IF(ISBLANK(INDEX(Date_unitati!$J:$J,MATCH($B4,Date_unitati!$B:$B,0))),"-",INDEX(Date_unitati!$J:$J,MATCH($B4,Date_unitati!$B:$B,0))),"-")</f>
        <v>9.0682677165354395</v>
      </c>
      <c r="H4" s="11">
        <f t="shared" ref="H4:H46" si="0">IFERROR(ROUND(F4-E4,2),"-")</f>
        <v>-0.18</v>
      </c>
      <c r="I4" s="11">
        <f t="shared" ref="I4:I46" si="1">IFERROR(ROUND(G4-F4,2),"-")</f>
        <v>0.16</v>
      </c>
      <c r="J4" s="11">
        <f t="shared" ref="J4:J46" si="2">IFERROR(ROUND(G4-E4,2),"-")</f>
        <v>-0.02</v>
      </c>
    </row>
    <row r="5" spans="1:10" x14ac:dyDescent="0.2">
      <c r="A5" s="16">
        <v>2</v>
      </c>
      <c r="B5" s="17" t="s">
        <v>45</v>
      </c>
      <c r="C5" s="17" t="s">
        <v>41</v>
      </c>
      <c r="D5" s="16" t="s">
        <v>42</v>
      </c>
      <c r="E5" s="11">
        <f>IFERROR(IF(ISBLANK(INDEX(Date_unitati!$H:$H,MATCH($B5,Date_unitati!$B:$B,0))),"-",INDEX(Date_unitati!$H:$H,MATCH($B5,Date_unitati!$B:$B,0))),"-")</f>
        <v>9.0299418604651205</v>
      </c>
      <c r="F5" s="11">
        <f>IFERROR(IF(ISBLANK(INDEX(Date_unitati!$I:$I,MATCH($B5,Date_unitati!$B:$B,0))),"-",INDEX(Date_unitati!$I:$I,MATCH($B5,Date_unitati!$B:$B,0))),"-")</f>
        <v>8.8179999999999996</v>
      </c>
      <c r="G5" s="11">
        <f>IFERROR(IF(ISBLANK(INDEX(Date_unitati!$J:$J,MATCH($B5,Date_unitati!$B:$B,0))),"-",INDEX(Date_unitati!$J:$J,MATCH($B5,Date_unitati!$B:$B,0))),"-")</f>
        <v>8.9441249999999997</v>
      </c>
      <c r="H5" s="11">
        <f t="shared" si="0"/>
        <v>-0.21</v>
      </c>
      <c r="I5" s="11">
        <f t="shared" si="1"/>
        <v>0.13</v>
      </c>
      <c r="J5" s="11">
        <f t="shared" si="2"/>
        <v>-0.09</v>
      </c>
    </row>
    <row r="6" spans="1:10" x14ac:dyDescent="0.2">
      <c r="A6" s="16">
        <v>3</v>
      </c>
      <c r="B6" s="17" t="s">
        <v>84</v>
      </c>
      <c r="C6" s="17" t="s">
        <v>41</v>
      </c>
      <c r="D6" s="16" t="s">
        <v>42</v>
      </c>
      <c r="E6" s="11">
        <f>IFERROR(IF(ISBLANK(INDEX(Date_unitati!$H:$H,MATCH($B6,Date_unitati!$B:$B,0))),"-",INDEX(Date_unitati!$H:$H,MATCH($B6,Date_unitati!$B:$B,0))),"-")</f>
        <v>8.7129310344827609</v>
      </c>
      <c r="F6" s="11">
        <f>IFERROR(IF(ISBLANK(INDEX(Date_unitati!$I:$I,MATCH($B6,Date_unitati!$B:$B,0))),"-",INDEX(Date_unitati!$I:$I,MATCH($B6,Date_unitati!$B:$B,0))),"-")</f>
        <v>8.4278431372549001</v>
      </c>
      <c r="G6" s="11">
        <f>IFERROR(IF(ISBLANK(INDEX(Date_unitati!$J:$J,MATCH($B6,Date_unitati!$B:$B,0))),"-",INDEX(Date_unitati!$J:$J,MATCH($B6,Date_unitati!$B:$B,0))),"-")</f>
        <v>8.6938461538461507</v>
      </c>
      <c r="H6" s="11">
        <f t="shared" si="0"/>
        <v>-0.28999999999999998</v>
      </c>
      <c r="I6" s="11">
        <f t="shared" si="1"/>
        <v>0.27</v>
      </c>
      <c r="J6" s="11">
        <f t="shared" si="2"/>
        <v>-0.02</v>
      </c>
    </row>
    <row r="7" spans="1:10" x14ac:dyDescent="0.2">
      <c r="A7" s="16">
        <v>4</v>
      </c>
      <c r="B7" s="17" t="s">
        <v>47</v>
      </c>
      <c r="C7" s="17" t="s">
        <v>41</v>
      </c>
      <c r="D7" s="16" t="s">
        <v>42</v>
      </c>
      <c r="E7" s="11">
        <f>IFERROR(IF(ISBLANK(INDEX(Date_unitati!$H:$H,MATCH($B7,Date_unitati!$B:$B,0))),"-",INDEX(Date_unitati!$H:$H,MATCH($B7,Date_unitati!$B:$B,0))),"-")</f>
        <v>8.3914935064935108</v>
      </c>
      <c r="F7" s="11">
        <f>IFERROR(IF(ISBLANK(INDEX(Date_unitati!$I:$I,MATCH($B7,Date_unitati!$B:$B,0))),"-",INDEX(Date_unitati!$I:$I,MATCH($B7,Date_unitati!$B:$B,0))),"-")</f>
        <v>8.25075630252101</v>
      </c>
      <c r="G7" s="11">
        <f>IFERROR(IF(ISBLANK(INDEX(Date_unitati!$J:$J,MATCH($B7,Date_unitati!$B:$B,0))),"-",INDEX(Date_unitati!$J:$J,MATCH($B7,Date_unitati!$B:$B,0))),"-")</f>
        <v>8.3920740740740705</v>
      </c>
      <c r="H7" s="11">
        <f t="shared" si="0"/>
        <v>-0.14000000000000001</v>
      </c>
      <c r="I7" s="11">
        <f t="shared" si="1"/>
        <v>0.14000000000000001</v>
      </c>
      <c r="J7" s="11">
        <f t="shared" si="2"/>
        <v>0</v>
      </c>
    </row>
    <row r="8" spans="1:10" x14ac:dyDescent="0.2">
      <c r="A8" s="16">
        <v>5</v>
      </c>
      <c r="B8" s="17" t="s">
        <v>44</v>
      </c>
      <c r="C8" s="17" t="s">
        <v>41</v>
      </c>
      <c r="D8" s="16" t="s">
        <v>42</v>
      </c>
      <c r="E8" s="11">
        <f>IFERROR(IF(ISBLANK(INDEX(Date_unitati!$H:$H,MATCH($B8,Date_unitati!$B:$B,0))),"-",INDEX(Date_unitati!$H:$H,MATCH($B8,Date_unitati!$B:$B,0))),"-")</f>
        <v>8.2441139240506303</v>
      </c>
      <c r="F8" s="11">
        <f>IFERROR(IF(ISBLANK(INDEX(Date_unitati!$I:$I,MATCH($B8,Date_unitati!$B:$B,0))),"-",INDEX(Date_unitati!$I:$I,MATCH($B8,Date_unitati!$B:$B,0))),"-")</f>
        <v>7.9115596330275197</v>
      </c>
      <c r="G8" s="11">
        <f>IFERROR(IF(ISBLANK(INDEX(Date_unitati!$J:$J,MATCH($B8,Date_unitati!$B:$B,0))),"-",INDEX(Date_unitati!$J:$J,MATCH($B8,Date_unitati!$B:$B,0))),"-")</f>
        <v>8.0380405405405408</v>
      </c>
      <c r="H8" s="11">
        <f t="shared" si="0"/>
        <v>-0.33</v>
      </c>
      <c r="I8" s="11">
        <f t="shared" si="1"/>
        <v>0.13</v>
      </c>
      <c r="J8" s="11">
        <f t="shared" si="2"/>
        <v>-0.21</v>
      </c>
    </row>
    <row r="9" spans="1:10" x14ac:dyDescent="0.2">
      <c r="A9" s="16">
        <v>6</v>
      </c>
      <c r="B9" s="17" t="s">
        <v>59</v>
      </c>
      <c r="C9" s="17" t="s">
        <v>60</v>
      </c>
      <c r="D9" s="16" t="s">
        <v>39</v>
      </c>
      <c r="E9" s="11">
        <f>IFERROR(IF(ISBLANK(INDEX(Date_unitati!$H:$H,MATCH($B9,Date_unitati!$B:$B,0))),"-",INDEX(Date_unitati!$H:$H,MATCH($B9,Date_unitati!$B:$B,0))),"-")</f>
        <v>7.2146666666666697</v>
      </c>
      <c r="F9" s="11">
        <f>IFERROR(IF(ISBLANK(INDEX(Date_unitati!$I:$I,MATCH($B9,Date_unitati!$B:$B,0))),"-",INDEX(Date_unitati!$I:$I,MATCH($B9,Date_unitati!$B:$B,0))),"-")</f>
        <v>8.0660000000000007</v>
      </c>
      <c r="G9" s="11">
        <f>IFERROR(IF(ISBLANK(INDEX(Date_unitati!$J:$J,MATCH($B9,Date_unitati!$B:$B,0))),"-",INDEX(Date_unitati!$J:$J,MATCH($B9,Date_unitati!$B:$B,0))),"-")</f>
        <v>7.9375</v>
      </c>
      <c r="H9" s="11">
        <f t="shared" si="0"/>
        <v>0.85</v>
      </c>
      <c r="I9" s="11">
        <f t="shared" si="1"/>
        <v>-0.13</v>
      </c>
      <c r="J9" s="11">
        <f t="shared" si="2"/>
        <v>0.72</v>
      </c>
    </row>
    <row r="10" spans="1:10" x14ac:dyDescent="0.2">
      <c r="A10" s="16">
        <v>7</v>
      </c>
      <c r="B10" s="17" t="s">
        <v>91</v>
      </c>
      <c r="C10" s="17" t="s">
        <v>73</v>
      </c>
      <c r="D10" s="16" t="s">
        <v>39</v>
      </c>
      <c r="E10" s="11">
        <f>IFERROR(IF(ISBLANK(INDEX(Date_unitati!$H:$H,MATCH($B10,Date_unitati!$B:$B,0))),"-",INDEX(Date_unitati!$H:$H,MATCH($B10,Date_unitati!$B:$B,0))),"-")</f>
        <v>8.1787500000000009</v>
      </c>
      <c r="F10" s="11">
        <f>IFERROR(IF(ISBLANK(INDEX(Date_unitati!$I:$I,MATCH($B10,Date_unitati!$B:$B,0))),"-",INDEX(Date_unitati!$I:$I,MATCH($B10,Date_unitati!$B:$B,0))),"-")</f>
        <v>7.7783333333333298</v>
      </c>
      <c r="G10" s="11">
        <f>IFERROR(IF(ISBLANK(INDEX(Date_unitati!$J:$J,MATCH($B10,Date_unitati!$B:$B,0))),"-",INDEX(Date_unitati!$J:$J,MATCH($B10,Date_unitati!$B:$B,0))),"-")</f>
        <v>7.9268604651162802</v>
      </c>
      <c r="H10" s="11">
        <f t="shared" si="0"/>
        <v>-0.4</v>
      </c>
      <c r="I10" s="11">
        <f t="shared" si="1"/>
        <v>0.15</v>
      </c>
      <c r="J10" s="11">
        <f t="shared" si="2"/>
        <v>-0.25</v>
      </c>
    </row>
    <row r="11" spans="1:10" x14ac:dyDescent="0.2">
      <c r="A11" s="16">
        <v>8</v>
      </c>
      <c r="B11" s="17" t="s">
        <v>96</v>
      </c>
      <c r="C11" s="17" t="s">
        <v>97</v>
      </c>
      <c r="D11" s="16" t="s">
        <v>39</v>
      </c>
      <c r="E11" s="11">
        <f>IFERROR(IF(ISBLANK(INDEX(Date_unitati!$H:$H,MATCH($B11,Date_unitati!$B:$B,0))),"-",INDEX(Date_unitati!$H:$H,MATCH($B11,Date_unitati!$B:$B,0))),"-")</f>
        <v>7.8185882352941203</v>
      </c>
      <c r="F11" s="11">
        <f>IFERROR(IF(ISBLANK(INDEX(Date_unitati!$I:$I,MATCH($B11,Date_unitati!$B:$B,0))),"-",INDEX(Date_unitati!$I:$I,MATCH($B11,Date_unitati!$B:$B,0))),"-")</f>
        <v>7.7930769230769199</v>
      </c>
      <c r="G11" s="11">
        <f>IFERROR(IF(ISBLANK(INDEX(Date_unitati!$J:$J,MATCH($B11,Date_unitati!$B:$B,0))),"-",INDEX(Date_unitati!$J:$J,MATCH($B11,Date_unitati!$B:$B,0))),"-")</f>
        <v>7.9163934426229501</v>
      </c>
      <c r="H11" s="11">
        <f t="shared" si="0"/>
        <v>-0.03</v>
      </c>
      <c r="I11" s="11">
        <f t="shared" si="1"/>
        <v>0.12</v>
      </c>
      <c r="J11" s="11">
        <f t="shared" si="2"/>
        <v>0.1</v>
      </c>
    </row>
    <row r="12" spans="1:10" x14ac:dyDescent="0.2">
      <c r="A12" s="16">
        <v>9</v>
      </c>
      <c r="B12" s="17" t="s">
        <v>37</v>
      </c>
      <c r="C12" s="17" t="s">
        <v>38</v>
      </c>
      <c r="D12" s="16" t="s">
        <v>39</v>
      </c>
      <c r="E12" s="11">
        <f>IFERROR(IF(ISBLANK(INDEX(Date_unitati!$H:$H,MATCH($B12,Date_unitati!$B:$B,0))),"-",INDEX(Date_unitati!$H:$H,MATCH($B12,Date_unitati!$B:$B,0))),"-")</f>
        <v>8.1732231404958693</v>
      </c>
      <c r="F12" s="11">
        <f>IFERROR(IF(ISBLANK(INDEX(Date_unitati!$I:$I,MATCH($B12,Date_unitati!$B:$B,0))),"-",INDEX(Date_unitati!$I:$I,MATCH($B12,Date_unitati!$B:$B,0))),"-")</f>
        <v>7.8596590909090898</v>
      </c>
      <c r="G12" s="11">
        <f>IFERROR(IF(ISBLANK(INDEX(Date_unitati!$J:$J,MATCH($B12,Date_unitati!$B:$B,0))),"-",INDEX(Date_unitati!$J:$J,MATCH($B12,Date_unitati!$B:$B,0))),"-")</f>
        <v>7.8958252427184501</v>
      </c>
      <c r="H12" s="11">
        <f t="shared" si="0"/>
        <v>-0.31</v>
      </c>
      <c r="I12" s="11">
        <f t="shared" si="1"/>
        <v>0.04</v>
      </c>
      <c r="J12" s="11">
        <f t="shared" si="2"/>
        <v>-0.28000000000000003</v>
      </c>
    </row>
    <row r="13" spans="1:10" x14ac:dyDescent="0.2">
      <c r="A13" s="16">
        <v>10</v>
      </c>
      <c r="B13" s="17" t="s">
        <v>86</v>
      </c>
      <c r="C13" s="17" t="s">
        <v>41</v>
      </c>
      <c r="D13" s="16" t="s">
        <v>42</v>
      </c>
      <c r="E13" s="11">
        <f>IFERROR(IF(ISBLANK(INDEX(Date_unitati!$H:$H,MATCH($B13,Date_unitati!$B:$B,0))),"-",INDEX(Date_unitati!$H:$H,MATCH($B13,Date_unitati!$B:$B,0))),"-")</f>
        <v>7.7810227272727301</v>
      </c>
      <c r="F13" s="11">
        <f>IFERROR(IF(ISBLANK(INDEX(Date_unitati!$I:$I,MATCH($B13,Date_unitati!$B:$B,0))),"-",INDEX(Date_unitati!$I:$I,MATCH($B13,Date_unitati!$B:$B,0))),"-")</f>
        <v>8.0020000000000007</v>
      </c>
      <c r="G13" s="11">
        <f>IFERROR(IF(ISBLANK(INDEX(Date_unitati!$J:$J,MATCH($B13,Date_unitati!$B:$B,0))),"-",INDEX(Date_unitati!$J:$J,MATCH($B13,Date_unitati!$B:$B,0))),"-")</f>
        <v>7.8489610389610398</v>
      </c>
      <c r="H13" s="11">
        <f t="shared" si="0"/>
        <v>0.22</v>
      </c>
      <c r="I13" s="11">
        <f t="shared" si="1"/>
        <v>-0.15</v>
      </c>
      <c r="J13" s="11">
        <f t="shared" si="2"/>
        <v>7.0000000000000007E-2</v>
      </c>
    </row>
    <row r="14" spans="1:10" x14ac:dyDescent="0.2">
      <c r="A14" s="16">
        <v>11</v>
      </c>
      <c r="B14" s="17" t="s">
        <v>56</v>
      </c>
      <c r="C14" s="17" t="s">
        <v>41</v>
      </c>
      <c r="D14" s="16" t="s">
        <v>42</v>
      </c>
      <c r="E14" s="11">
        <f>IFERROR(IF(ISBLANK(INDEX(Date_unitati!$H:$H,MATCH($B14,Date_unitati!$B:$B,0))),"-",INDEX(Date_unitati!$H:$H,MATCH($B14,Date_unitati!$B:$B,0))),"-")</f>
        <v>7.9681249999999997</v>
      </c>
      <c r="F14" s="11">
        <f>IFERROR(IF(ISBLANK(INDEX(Date_unitati!$I:$I,MATCH($B14,Date_unitati!$B:$B,0))),"-",INDEX(Date_unitati!$I:$I,MATCH($B14,Date_unitati!$B:$B,0))),"-")</f>
        <v>7.73595238095238</v>
      </c>
      <c r="G14" s="11">
        <f>IFERROR(IF(ISBLANK(INDEX(Date_unitati!$J:$J,MATCH($B14,Date_unitati!$B:$B,0))),"-",INDEX(Date_unitati!$J:$J,MATCH($B14,Date_unitati!$B:$B,0))),"-")</f>
        <v>7.8307462686567204</v>
      </c>
      <c r="H14" s="11">
        <f t="shared" si="0"/>
        <v>-0.23</v>
      </c>
      <c r="I14" s="11">
        <f t="shared" si="1"/>
        <v>0.09</v>
      </c>
      <c r="J14" s="11">
        <f t="shared" si="2"/>
        <v>-0.14000000000000001</v>
      </c>
    </row>
    <row r="15" spans="1:10" x14ac:dyDescent="0.2">
      <c r="A15" s="16">
        <v>12</v>
      </c>
      <c r="B15" s="17" t="s">
        <v>49</v>
      </c>
      <c r="C15" s="17" t="s">
        <v>41</v>
      </c>
      <c r="D15" s="16" t="s">
        <v>39</v>
      </c>
      <c r="E15" s="11">
        <f>IFERROR(IF(ISBLANK(INDEX(Date_unitati!$H:$H,MATCH($B15,Date_unitati!$B:$B,0))),"-",INDEX(Date_unitati!$H:$H,MATCH($B15,Date_unitati!$B:$B,0))),"-")</f>
        <v>7.6558333333333302</v>
      </c>
      <c r="F15" s="11">
        <f>IFERROR(IF(ISBLANK(INDEX(Date_unitati!$I:$I,MATCH($B15,Date_unitati!$B:$B,0))),"-",INDEX(Date_unitati!$I:$I,MATCH($B15,Date_unitati!$B:$B,0))),"-")</f>
        <v>7.8914285714285697</v>
      </c>
      <c r="G15" s="11">
        <f>IFERROR(IF(ISBLANK(INDEX(Date_unitati!$J:$J,MATCH($B15,Date_unitati!$B:$B,0))),"-",INDEX(Date_unitati!$J:$J,MATCH($B15,Date_unitati!$B:$B,0))),"-")</f>
        <v>7.81697674418605</v>
      </c>
      <c r="H15" s="11">
        <f t="shared" si="0"/>
        <v>0.24</v>
      </c>
      <c r="I15" s="11">
        <f t="shared" si="1"/>
        <v>-7.0000000000000007E-2</v>
      </c>
      <c r="J15" s="11">
        <f t="shared" si="2"/>
        <v>0.16</v>
      </c>
    </row>
    <row r="16" spans="1:10" x14ac:dyDescent="0.2">
      <c r="A16" s="16">
        <v>13</v>
      </c>
      <c r="B16" s="17" t="s">
        <v>52</v>
      </c>
      <c r="C16" s="17" t="s">
        <v>53</v>
      </c>
      <c r="D16" s="16" t="s">
        <v>39</v>
      </c>
      <c r="E16" s="11">
        <f>IFERROR(IF(ISBLANK(INDEX(Date_unitati!$H:$H,MATCH($B16,Date_unitati!$B:$B,0))),"-",INDEX(Date_unitati!$H:$H,MATCH($B16,Date_unitati!$B:$B,0))),"-")</f>
        <v>7.8045</v>
      </c>
      <c r="F16" s="11">
        <f>IFERROR(IF(ISBLANK(INDEX(Date_unitati!$I:$I,MATCH($B16,Date_unitati!$B:$B,0))),"-",INDEX(Date_unitati!$I:$I,MATCH($B16,Date_unitati!$B:$B,0))),"-")</f>
        <v>7.9117241379310403</v>
      </c>
      <c r="G16" s="11">
        <f>IFERROR(IF(ISBLANK(INDEX(Date_unitati!$J:$J,MATCH($B16,Date_unitati!$B:$B,0))),"-",INDEX(Date_unitati!$J:$J,MATCH($B16,Date_unitati!$B:$B,0))),"-")</f>
        <v>7.8109374999999996</v>
      </c>
      <c r="H16" s="11">
        <f t="shared" si="0"/>
        <v>0.11</v>
      </c>
      <c r="I16" s="11">
        <f t="shared" si="1"/>
        <v>-0.1</v>
      </c>
      <c r="J16" s="11">
        <f t="shared" si="2"/>
        <v>0.01</v>
      </c>
    </row>
    <row r="17" spans="1:10" x14ac:dyDescent="0.2">
      <c r="A17" s="16">
        <v>14</v>
      </c>
      <c r="B17" s="17" t="s">
        <v>80</v>
      </c>
      <c r="C17" s="17" t="s">
        <v>81</v>
      </c>
      <c r="D17" s="16" t="s">
        <v>39</v>
      </c>
      <c r="E17" s="11">
        <f>IFERROR(IF(ISBLANK(INDEX(Date_unitati!$H:$H,MATCH($B17,Date_unitati!$B:$B,0))),"-",INDEX(Date_unitati!$H:$H,MATCH($B17,Date_unitati!$B:$B,0))),"-")</f>
        <v>6.5975000000000001</v>
      </c>
      <c r="F17" s="11">
        <f>IFERROR(IF(ISBLANK(INDEX(Date_unitati!$I:$I,MATCH($B17,Date_unitati!$B:$B,0))),"-",INDEX(Date_unitati!$I:$I,MATCH($B17,Date_unitati!$B:$B,0))),"-")</f>
        <v>7.5130769230769197</v>
      </c>
      <c r="G17" s="11">
        <f>IFERROR(IF(ISBLANK(INDEX(Date_unitati!$J:$J,MATCH($B17,Date_unitati!$B:$B,0))),"-",INDEX(Date_unitati!$J:$J,MATCH($B17,Date_unitati!$B:$B,0))),"-")</f>
        <v>7.79142857142857</v>
      </c>
      <c r="H17" s="11">
        <f t="shared" si="0"/>
        <v>0.92</v>
      </c>
      <c r="I17" s="11">
        <f t="shared" si="1"/>
        <v>0.28000000000000003</v>
      </c>
      <c r="J17" s="11">
        <f t="shared" si="2"/>
        <v>1.19</v>
      </c>
    </row>
    <row r="18" spans="1:10" x14ac:dyDescent="0.2">
      <c r="A18" s="16">
        <v>15</v>
      </c>
      <c r="B18" s="17" t="s">
        <v>54</v>
      </c>
      <c r="C18" s="17" t="s">
        <v>51</v>
      </c>
      <c r="D18" s="16" t="s">
        <v>42</v>
      </c>
      <c r="E18" s="11">
        <f>IFERROR(IF(ISBLANK(INDEX(Date_unitati!$H:$H,MATCH($B18,Date_unitati!$B:$B,0))),"-",INDEX(Date_unitati!$H:$H,MATCH($B18,Date_unitati!$B:$B,0))),"-")</f>
        <v>7.6941666666666704</v>
      </c>
      <c r="F18" s="11">
        <f>IFERROR(IF(ISBLANK(INDEX(Date_unitati!$I:$I,MATCH($B18,Date_unitati!$B:$B,0))),"-",INDEX(Date_unitati!$I:$I,MATCH($B18,Date_unitati!$B:$B,0))),"-")</f>
        <v>7.6950000000000003</v>
      </c>
      <c r="G18" s="11">
        <f>IFERROR(IF(ISBLANK(INDEX(Date_unitati!$J:$J,MATCH($B18,Date_unitati!$B:$B,0))),"-",INDEX(Date_unitati!$J:$J,MATCH($B18,Date_unitati!$B:$B,0))),"-")</f>
        <v>7.7592857142857197</v>
      </c>
      <c r="H18" s="11">
        <f t="shared" si="0"/>
        <v>0</v>
      </c>
      <c r="I18" s="11">
        <f t="shared" si="1"/>
        <v>0.06</v>
      </c>
      <c r="J18" s="11">
        <f t="shared" si="2"/>
        <v>7.0000000000000007E-2</v>
      </c>
    </row>
    <row r="19" spans="1:10" x14ac:dyDescent="0.2">
      <c r="A19" s="16">
        <v>16</v>
      </c>
      <c r="B19" s="17" t="s">
        <v>94</v>
      </c>
      <c r="C19" s="17" t="s">
        <v>95</v>
      </c>
      <c r="D19" s="16" t="s">
        <v>42</v>
      </c>
      <c r="E19" s="11">
        <f>IFERROR(IF(ISBLANK(INDEX(Date_unitati!$H:$H,MATCH($B19,Date_unitati!$B:$B,0))),"-",INDEX(Date_unitati!$H:$H,MATCH($B19,Date_unitati!$B:$B,0))),"-")</f>
        <v>7.84510638297873</v>
      </c>
      <c r="F19" s="11">
        <f>IFERROR(IF(ISBLANK(INDEX(Date_unitati!$I:$I,MATCH($B19,Date_unitati!$B:$B,0))),"-",INDEX(Date_unitati!$I:$I,MATCH($B19,Date_unitati!$B:$B,0))),"-")</f>
        <v>7.7670588235294096</v>
      </c>
      <c r="G19" s="11">
        <f>IFERROR(IF(ISBLANK(INDEX(Date_unitati!$J:$J,MATCH($B19,Date_unitati!$B:$B,0))),"-",INDEX(Date_unitati!$J:$J,MATCH($B19,Date_unitati!$B:$B,0))),"-")</f>
        <v>7.7539999999999996</v>
      </c>
      <c r="H19" s="11">
        <f t="shared" si="0"/>
        <v>-0.08</v>
      </c>
      <c r="I19" s="11">
        <f t="shared" si="1"/>
        <v>-0.01</v>
      </c>
      <c r="J19" s="11">
        <f t="shared" si="2"/>
        <v>-0.09</v>
      </c>
    </row>
    <row r="20" spans="1:10" x14ac:dyDescent="0.2">
      <c r="A20" s="16">
        <v>17</v>
      </c>
      <c r="B20" s="17" t="s">
        <v>50</v>
      </c>
      <c r="C20" s="17" t="s">
        <v>51</v>
      </c>
      <c r="D20" s="16" t="s">
        <v>42</v>
      </c>
      <c r="E20" s="11">
        <f>IFERROR(IF(ISBLANK(INDEX(Date_unitati!$H:$H,MATCH($B20,Date_unitati!$B:$B,0))),"-",INDEX(Date_unitati!$H:$H,MATCH($B20,Date_unitati!$B:$B,0))),"-")</f>
        <v>7.6536363636363598</v>
      </c>
      <c r="F20" s="11">
        <f>IFERROR(IF(ISBLANK(INDEX(Date_unitati!$I:$I,MATCH($B20,Date_unitati!$B:$B,0))),"-",INDEX(Date_unitati!$I:$I,MATCH($B20,Date_unitati!$B:$B,0))),"-")</f>
        <v>7.68074074074074</v>
      </c>
      <c r="G20" s="11">
        <f>IFERROR(IF(ISBLANK(INDEX(Date_unitati!$J:$J,MATCH($B20,Date_unitati!$B:$B,0))),"-",INDEX(Date_unitati!$J:$J,MATCH($B20,Date_unitati!$B:$B,0))),"-")</f>
        <v>7.5520689655172397</v>
      </c>
      <c r="H20" s="11">
        <f t="shared" si="0"/>
        <v>0.03</v>
      </c>
      <c r="I20" s="11">
        <f t="shared" si="1"/>
        <v>-0.13</v>
      </c>
      <c r="J20" s="11">
        <f t="shared" si="2"/>
        <v>-0.1</v>
      </c>
    </row>
    <row r="21" spans="1:10" x14ac:dyDescent="0.2">
      <c r="A21" s="16">
        <v>18</v>
      </c>
      <c r="B21" s="17" t="s">
        <v>89</v>
      </c>
      <c r="C21" s="17" t="s">
        <v>90</v>
      </c>
      <c r="D21" s="16" t="s">
        <v>42</v>
      </c>
      <c r="E21" s="11">
        <f>IFERROR(IF(ISBLANK(INDEX(Date_unitati!$H:$H,MATCH($B21,Date_unitati!$B:$B,0))),"-",INDEX(Date_unitati!$H:$H,MATCH($B21,Date_unitati!$B:$B,0))),"-")</f>
        <v>7.8281395348837197</v>
      </c>
      <c r="F21" s="11">
        <f>IFERROR(IF(ISBLANK(INDEX(Date_unitati!$I:$I,MATCH($B21,Date_unitati!$B:$B,0))),"-",INDEX(Date_unitati!$I:$I,MATCH($B21,Date_unitati!$B:$B,0))),"-")</f>
        <v>7.9392592592592601</v>
      </c>
      <c r="G21" s="11">
        <f>IFERROR(IF(ISBLANK(INDEX(Date_unitati!$J:$J,MATCH($B21,Date_unitati!$B:$B,0))),"-",INDEX(Date_unitati!$J:$J,MATCH($B21,Date_unitati!$B:$B,0))),"-")</f>
        <v>7.55181818181818</v>
      </c>
      <c r="H21" s="11">
        <f t="shared" si="0"/>
        <v>0.11</v>
      </c>
      <c r="I21" s="11">
        <f t="shared" si="1"/>
        <v>-0.39</v>
      </c>
      <c r="J21" s="11">
        <f t="shared" si="2"/>
        <v>-0.28000000000000003</v>
      </c>
    </row>
    <row r="22" spans="1:10" x14ac:dyDescent="0.2">
      <c r="A22" s="16">
        <v>19</v>
      </c>
      <c r="B22" s="17" t="s">
        <v>43</v>
      </c>
      <c r="C22" s="17" t="s">
        <v>41</v>
      </c>
      <c r="D22" s="16" t="s">
        <v>42</v>
      </c>
      <c r="E22" s="11">
        <f>IFERROR(IF(ISBLANK(INDEX(Date_unitati!$H:$H,MATCH($B22,Date_unitati!$B:$B,0))),"-",INDEX(Date_unitati!$H:$H,MATCH($B22,Date_unitati!$B:$B,0))),"-")</f>
        <v>7.9397744360902296</v>
      </c>
      <c r="F22" s="11">
        <f>IFERROR(IF(ISBLANK(INDEX(Date_unitati!$I:$I,MATCH($B22,Date_unitati!$B:$B,0))),"-",INDEX(Date_unitati!$I:$I,MATCH($B22,Date_unitati!$B:$B,0))),"-")</f>
        <v>7.3758333333333397</v>
      </c>
      <c r="G22" s="11">
        <f>IFERROR(IF(ISBLANK(INDEX(Date_unitati!$J:$J,MATCH($B22,Date_unitati!$B:$B,0))),"-",INDEX(Date_unitati!$J:$J,MATCH($B22,Date_unitati!$B:$B,0))),"-")</f>
        <v>7.5093700787401598</v>
      </c>
      <c r="H22" s="11">
        <f t="shared" si="0"/>
        <v>-0.56000000000000005</v>
      </c>
      <c r="I22" s="11">
        <f t="shared" si="1"/>
        <v>0.13</v>
      </c>
      <c r="J22" s="11">
        <f t="shared" si="2"/>
        <v>-0.43</v>
      </c>
    </row>
    <row r="23" spans="1:10" x14ac:dyDescent="0.2">
      <c r="A23" s="16">
        <v>20</v>
      </c>
      <c r="B23" s="17" t="s">
        <v>40</v>
      </c>
      <c r="C23" s="17" t="s">
        <v>41</v>
      </c>
      <c r="D23" s="16" t="s">
        <v>42</v>
      </c>
      <c r="E23" s="11">
        <f>IFERROR(IF(ISBLANK(INDEX(Date_unitati!$H:$H,MATCH($B23,Date_unitati!$B:$B,0))),"-",INDEX(Date_unitati!$H:$H,MATCH($B23,Date_unitati!$B:$B,0))),"-")</f>
        <v>7.66135416666667</v>
      </c>
      <c r="F23" s="11">
        <f>IFERROR(IF(ISBLANK(INDEX(Date_unitati!$I:$I,MATCH($B23,Date_unitati!$B:$B,0))),"-",INDEX(Date_unitati!$I:$I,MATCH($B23,Date_unitati!$B:$B,0))),"-")</f>
        <v>7.3261627906976701</v>
      </c>
      <c r="G23" s="11">
        <f>IFERROR(IF(ISBLANK(INDEX(Date_unitati!$J:$J,MATCH($B23,Date_unitati!$B:$B,0))),"-",INDEX(Date_unitati!$J:$J,MATCH($B23,Date_unitati!$B:$B,0))),"-")</f>
        <v>7.4985263157894799</v>
      </c>
      <c r="H23" s="11">
        <f t="shared" si="0"/>
        <v>-0.34</v>
      </c>
      <c r="I23" s="11">
        <f t="shared" si="1"/>
        <v>0.17</v>
      </c>
      <c r="J23" s="11">
        <f t="shared" si="2"/>
        <v>-0.16</v>
      </c>
    </row>
    <row r="24" spans="1:10" x14ac:dyDescent="0.2">
      <c r="A24" s="16">
        <v>21</v>
      </c>
      <c r="B24" s="17" t="s">
        <v>68</v>
      </c>
      <c r="C24" s="17" t="s">
        <v>69</v>
      </c>
      <c r="D24" s="16" t="s">
        <v>42</v>
      </c>
      <c r="E24" s="11">
        <f>IFERROR(IF(ISBLANK(INDEX(Date_unitati!$H:$H,MATCH($B24,Date_unitati!$B:$B,0))),"-",INDEX(Date_unitati!$H:$H,MATCH($B24,Date_unitati!$B:$B,0))),"-")</f>
        <v>7.7177419354838701</v>
      </c>
      <c r="F24" s="11">
        <f>IFERROR(IF(ISBLANK(INDEX(Date_unitati!$I:$I,MATCH($B24,Date_unitati!$B:$B,0))),"-",INDEX(Date_unitati!$I:$I,MATCH($B24,Date_unitati!$B:$B,0))),"-")</f>
        <v>7.5177272727272699</v>
      </c>
      <c r="G24" s="11">
        <f>IFERROR(IF(ISBLANK(INDEX(Date_unitati!$J:$J,MATCH($B24,Date_unitati!$B:$B,0))),"-",INDEX(Date_unitati!$J:$J,MATCH($B24,Date_unitati!$B:$B,0))),"-")</f>
        <v>7.4884848484848501</v>
      </c>
      <c r="H24" s="11">
        <f t="shared" si="0"/>
        <v>-0.2</v>
      </c>
      <c r="I24" s="11">
        <f t="shared" si="1"/>
        <v>-0.03</v>
      </c>
      <c r="J24" s="11">
        <f t="shared" si="2"/>
        <v>-0.23</v>
      </c>
    </row>
    <row r="25" spans="1:10" x14ac:dyDescent="0.2">
      <c r="A25" s="16">
        <v>22</v>
      </c>
      <c r="B25" s="17" t="s">
        <v>85</v>
      </c>
      <c r="C25" s="17" t="s">
        <v>41</v>
      </c>
      <c r="D25" s="16" t="s">
        <v>42</v>
      </c>
      <c r="E25" s="11">
        <f>IFERROR(IF(ISBLANK(INDEX(Date_unitati!$H:$H,MATCH($B25,Date_unitati!$B:$B,0))),"-",INDEX(Date_unitati!$H:$H,MATCH($B25,Date_unitati!$B:$B,0))),"-")</f>
        <v>7.44365853658537</v>
      </c>
      <c r="F25" s="11">
        <f>IFERROR(IF(ISBLANK(INDEX(Date_unitati!$I:$I,MATCH($B25,Date_unitati!$B:$B,0))),"-",INDEX(Date_unitati!$I:$I,MATCH($B25,Date_unitati!$B:$B,0))),"-")</f>
        <v>7.5488</v>
      </c>
      <c r="G25" s="11">
        <f>IFERROR(IF(ISBLANK(INDEX(Date_unitati!$J:$J,MATCH($B25,Date_unitati!$B:$B,0))),"-",INDEX(Date_unitati!$J:$J,MATCH($B25,Date_unitati!$B:$B,0))),"-")</f>
        <v>7.3587878787878802</v>
      </c>
      <c r="H25" s="11">
        <f t="shared" si="0"/>
        <v>0.11</v>
      </c>
      <c r="I25" s="11">
        <f t="shared" si="1"/>
        <v>-0.19</v>
      </c>
      <c r="J25" s="11">
        <f t="shared" si="2"/>
        <v>-0.08</v>
      </c>
    </row>
    <row r="26" spans="1:10" x14ac:dyDescent="0.2">
      <c r="A26" s="16">
        <v>23</v>
      </c>
      <c r="B26" s="17" t="s">
        <v>62</v>
      </c>
      <c r="C26" s="17" t="s">
        <v>63</v>
      </c>
      <c r="D26" s="16" t="s">
        <v>42</v>
      </c>
      <c r="E26" s="11">
        <f>IFERROR(IF(ISBLANK(INDEX(Date_unitati!$H:$H,MATCH($B26,Date_unitati!$B:$B,0))),"-",INDEX(Date_unitati!$H:$H,MATCH($B26,Date_unitati!$B:$B,0))),"-")</f>
        <v>7.72888888888889</v>
      </c>
      <c r="F26" s="11">
        <f>IFERROR(IF(ISBLANK(INDEX(Date_unitati!$I:$I,MATCH($B26,Date_unitati!$B:$B,0))),"-",INDEX(Date_unitati!$I:$I,MATCH($B26,Date_unitati!$B:$B,0))),"-")</f>
        <v>7.50538461538462</v>
      </c>
      <c r="G26" s="11">
        <f>IFERROR(IF(ISBLANK(INDEX(Date_unitati!$J:$J,MATCH($B26,Date_unitati!$B:$B,0))),"-",INDEX(Date_unitati!$J:$J,MATCH($B26,Date_unitati!$B:$B,0))),"-")</f>
        <v>7.2231249999999996</v>
      </c>
      <c r="H26" s="11">
        <f t="shared" si="0"/>
        <v>-0.22</v>
      </c>
      <c r="I26" s="11">
        <f t="shared" si="1"/>
        <v>-0.28000000000000003</v>
      </c>
      <c r="J26" s="11">
        <f t="shared" si="2"/>
        <v>-0.51</v>
      </c>
    </row>
    <row r="27" spans="1:10" x14ac:dyDescent="0.2">
      <c r="A27" s="16">
        <v>24</v>
      </c>
      <c r="B27" s="17" t="s">
        <v>98</v>
      </c>
      <c r="C27" s="17" t="s">
        <v>41</v>
      </c>
      <c r="D27" s="16" t="s">
        <v>42</v>
      </c>
      <c r="E27" s="11">
        <f>IFERROR(IF(ISBLANK(INDEX(Date_unitati!$H:$H,MATCH($B27,Date_unitati!$B:$B,0))),"-",INDEX(Date_unitati!$H:$H,MATCH($B27,Date_unitati!$B:$B,0))),"-")</f>
        <v>7.8654999999999999</v>
      </c>
      <c r="F27" s="11">
        <f>IFERROR(IF(ISBLANK(INDEX(Date_unitati!$I:$I,MATCH($B27,Date_unitati!$B:$B,0))),"-",INDEX(Date_unitati!$I:$I,MATCH($B27,Date_unitati!$B:$B,0))),"-")</f>
        <v>7.4094736842105302</v>
      </c>
      <c r="G27" s="11">
        <f>IFERROR(IF(ISBLANK(INDEX(Date_unitati!$J:$J,MATCH($B27,Date_unitati!$B:$B,0))),"-",INDEX(Date_unitati!$J:$J,MATCH($B27,Date_unitati!$B:$B,0))),"-")</f>
        <v>7.2138888888888903</v>
      </c>
      <c r="H27" s="11">
        <f t="shared" si="0"/>
        <v>-0.46</v>
      </c>
      <c r="I27" s="11">
        <f t="shared" si="1"/>
        <v>-0.2</v>
      </c>
      <c r="J27" s="11">
        <f t="shared" si="2"/>
        <v>-0.65</v>
      </c>
    </row>
    <row r="28" spans="1:10" x14ac:dyDescent="0.2">
      <c r="A28" s="16">
        <v>25</v>
      </c>
      <c r="B28" s="17" t="s">
        <v>82</v>
      </c>
      <c r="C28" s="17" t="s">
        <v>83</v>
      </c>
      <c r="D28" s="16" t="s">
        <v>39</v>
      </c>
      <c r="E28" s="11">
        <f>IFERROR(IF(ISBLANK(INDEX(Date_unitati!$H:$H,MATCH($B28,Date_unitati!$B:$B,0))),"-",INDEX(Date_unitati!$H:$H,MATCH($B28,Date_unitati!$B:$B,0))),"-")</f>
        <v>7.5558823529411798</v>
      </c>
      <c r="F28" s="11">
        <f>IFERROR(IF(ISBLANK(INDEX(Date_unitati!$I:$I,MATCH($B28,Date_unitati!$B:$B,0))),"-",INDEX(Date_unitati!$I:$I,MATCH($B28,Date_unitati!$B:$B,0))),"-")</f>
        <v>7.6333333333333302</v>
      </c>
      <c r="G28" s="11">
        <f>IFERROR(IF(ISBLANK(INDEX(Date_unitati!$J:$J,MATCH($B28,Date_unitati!$B:$B,0))),"-",INDEX(Date_unitati!$J:$J,MATCH($B28,Date_unitati!$B:$B,0))),"-")</f>
        <v>7.1144444444444499</v>
      </c>
      <c r="H28" s="11">
        <f t="shared" si="0"/>
        <v>0.08</v>
      </c>
      <c r="I28" s="11">
        <f t="shared" si="1"/>
        <v>-0.52</v>
      </c>
      <c r="J28" s="11">
        <f t="shared" si="2"/>
        <v>-0.44</v>
      </c>
    </row>
    <row r="29" spans="1:10" x14ac:dyDescent="0.2">
      <c r="A29" s="16">
        <v>26</v>
      </c>
      <c r="B29" s="17" t="s">
        <v>48</v>
      </c>
      <c r="C29" s="17" t="s">
        <v>41</v>
      </c>
      <c r="D29" s="16" t="s">
        <v>42</v>
      </c>
      <c r="E29" s="11">
        <f>IFERROR(IF(ISBLANK(INDEX(Date_unitati!$H:$H,MATCH($B29,Date_unitati!$B:$B,0))),"-",INDEX(Date_unitati!$H:$H,MATCH($B29,Date_unitati!$B:$B,0))),"-")</f>
        <v>7.2065000000000001</v>
      </c>
      <c r="F29" s="11">
        <f>IFERROR(IF(ISBLANK(INDEX(Date_unitati!$I:$I,MATCH($B29,Date_unitati!$B:$B,0))),"-",INDEX(Date_unitati!$I:$I,MATCH($B29,Date_unitati!$B:$B,0))),"-")</f>
        <v>6.8975</v>
      </c>
      <c r="G29" s="11">
        <f>IFERROR(IF(ISBLANK(INDEX(Date_unitati!$J:$J,MATCH($B29,Date_unitati!$B:$B,0))),"-",INDEX(Date_unitati!$J:$J,MATCH($B29,Date_unitati!$B:$B,0))),"-")</f>
        <v>7.0523999999999996</v>
      </c>
      <c r="H29" s="11">
        <f t="shared" si="0"/>
        <v>-0.31</v>
      </c>
      <c r="I29" s="11">
        <f t="shared" si="1"/>
        <v>0.15</v>
      </c>
      <c r="J29" s="11">
        <f t="shared" si="2"/>
        <v>-0.15</v>
      </c>
    </row>
    <row r="30" spans="1:10" x14ac:dyDescent="0.2">
      <c r="A30" s="16">
        <v>27</v>
      </c>
      <c r="B30" s="17" t="s">
        <v>87</v>
      </c>
      <c r="C30" s="17" t="s">
        <v>88</v>
      </c>
      <c r="D30" s="16" t="s">
        <v>42</v>
      </c>
      <c r="E30" s="11">
        <f>IFERROR(IF(ISBLANK(INDEX(Date_unitati!$H:$H,MATCH($B30,Date_unitati!$B:$B,0))),"-",INDEX(Date_unitati!$H:$H,MATCH($B30,Date_unitati!$B:$B,0))),"-")</f>
        <v>7.5505882352941196</v>
      </c>
      <c r="F30" s="11">
        <f>IFERROR(IF(ISBLANK(INDEX(Date_unitati!$I:$I,MATCH($B30,Date_unitati!$B:$B,0))),"-",INDEX(Date_unitati!$I:$I,MATCH($B30,Date_unitati!$B:$B,0))),"-")</f>
        <v>6.85</v>
      </c>
      <c r="G30" s="11">
        <f>IFERROR(IF(ISBLANK(INDEX(Date_unitati!$J:$J,MATCH($B30,Date_unitati!$B:$B,0))),"-",INDEX(Date_unitati!$J:$J,MATCH($B30,Date_unitati!$B:$B,0))),"-")</f>
        <v>6.9933333333333403</v>
      </c>
      <c r="H30" s="11">
        <f t="shared" si="0"/>
        <v>-0.7</v>
      </c>
      <c r="I30" s="11">
        <f t="shared" si="1"/>
        <v>0.14000000000000001</v>
      </c>
      <c r="J30" s="11">
        <f t="shared" si="2"/>
        <v>-0.56000000000000005</v>
      </c>
    </row>
    <row r="31" spans="1:10" x14ac:dyDescent="0.2">
      <c r="A31" s="16">
        <v>28</v>
      </c>
      <c r="B31" s="17" t="s">
        <v>76</v>
      </c>
      <c r="C31" s="17" t="s">
        <v>41</v>
      </c>
      <c r="D31" s="16" t="s">
        <v>42</v>
      </c>
      <c r="E31" s="11">
        <f>IFERROR(IF(ISBLANK(INDEX(Date_unitati!$H:$H,MATCH($B31,Date_unitati!$B:$B,0))),"-",INDEX(Date_unitati!$H:$H,MATCH($B31,Date_unitati!$B:$B,0))),"-")</f>
        <v>7.1758730158730204</v>
      </c>
      <c r="F31" s="11">
        <f>IFERROR(IF(ISBLANK(INDEX(Date_unitati!$I:$I,MATCH($B31,Date_unitati!$B:$B,0))),"-",INDEX(Date_unitati!$I:$I,MATCH($B31,Date_unitati!$B:$B,0))),"-")</f>
        <v>6.8879411764705898</v>
      </c>
      <c r="G31" s="11">
        <f>IFERROR(IF(ISBLANK(INDEX(Date_unitati!$J:$J,MATCH($B31,Date_unitati!$B:$B,0))),"-",INDEX(Date_unitati!$J:$J,MATCH($B31,Date_unitati!$B:$B,0))),"-")</f>
        <v>6.98543859649123</v>
      </c>
      <c r="H31" s="11">
        <f t="shared" si="0"/>
        <v>-0.28999999999999998</v>
      </c>
      <c r="I31" s="11">
        <f t="shared" si="1"/>
        <v>0.1</v>
      </c>
      <c r="J31" s="11">
        <f t="shared" si="2"/>
        <v>-0.19</v>
      </c>
    </row>
    <row r="32" spans="1:10" x14ac:dyDescent="0.2">
      <c r="A32" s="16">
        <v>29</v>
      </c>
      <c r="B32" s="17" t="s">
        <v>67</v>
      </c>
      <c r="C32" s="17" t="s">
        <v>38</v>
      </c>
      <c r="D32" s="16" t="s">
        <v>39</v>
      </c>
      <c r="E32" s="11">
        <f>IFERROR(IF(ISBLANK(INDEX(Date_unitati!$H:$H,MATCH($B32,Date_unitati!$B:$B,0))),"-",INDEX(Date_unitati!$H:$H,MATCH($B32,Date_unitati!$B:$B,0))),"-")</f>
        <v>6.5722222222222202</v>
      </c>
      <c r="F32" s="11">
        <f>IFERROR(IF(ISBLANK(INDEX(Date_unitati!$I:$I,MATCH($B32,Date_unitati!$B:$B,0))),"-",INDEX(Date_unitati!$I:$I,MATCH($B32,Date_unitati!$B:$B,0))),"-")</f>
        <v>6.7237499999999999</v>
      </c>
      <c r="G32" s="11">
        <f>IFERROR(IF(ISBLANK(INDEX(Date_unitati!$J:$J,MATCH($B32,Date_unitati!$B:$B,0))),"-",INDEX(Date_unitati!$J:$J,MATCH($B32,Date_unitati!$B:$B,0))),"-")</f>
        <v>6.9249999999999998</v>
      </c>
      <c r="H32" s="11">
        <f t="shared" si="0"/>
        <v>0.15</v>
      </c>
      <c r="I32" s="11">
        <f t="shared" si="1"/>
        <v>0.2</v>
      </c>
      <c r="J32" s="11">
        <f t="shared" si="2"/>
        <v>0.35</v>
      </c>
    </row>
    <row r="33" spans="1:10" x14ac:dyDescent="0.2">
      <c r="A33" s="16">
        <v>30</v>
      </c>
      <c r="B33" s="17" t="s">
        <v>55</v>
      </c>
      <c r="C33" s="17" t="s">
        <v>41</v>
      </c>
      <c r="D33" s="16" t="s">
        <v>42</v>
      </c>
      <c r="E33" s="11">
        <f>IFERROR(IF(ISBLANK(INDEX(Date_unitati!$H:$H,MATCH($B33,Date_unitati!$B:$B,0))),"-",INDEX(Date_unitati!$H:$H,MATCH($B33,Date_unitati!$B:$B,0))),"-")</f>
        <v>7.1389655172413802</v>
      </c>
      <c r="F33" s="11">
        <f>IFERROR(IF(ISBLANK(INDEX(Date_unitati!$I:$I,MATCH($B33,Date_unitati!$B:$B,0))),"-",INDEX(Date_unitati!$I:$I,MATCH($B33,Date_unitati!$B:$B,0))),"-")</f>
        <v>6.9622222222222199</v>
      </c>
      <c r="G33" s="11">
        <f>IFERROR(IF(ISBLANK(INDEX(Date_unitati!$J:$J,MATCH($B33,Date_unitati!$B:$B,0))),"-",INDEX(Date_unitati!$J:$J,MATCH($B33,Date_unitati!$B:$B,0))),"-")</f>
        <v>6.8552380952381</v>
      </c>
      <c r="H33" s="11">
        <f t="shared" si="0"/>
        <v>-0.18</v>
      </c>
      <c r="I33" s="11">
        <f t="shared" si="1"/>
        <v>-0.11</v>
      </c>
      <c r="J33" s="11">
        <f t="shared" si="2"/>
        <v>-0.28000000000000003</v>
      </c>
    </row>
    <row r="34" spans="1:10" x14ac:dyDescent="0.2">
      <c r="A34" s="16">
        <v>31</v>
      </c>
      <c r="B34" s="17" t="s">
        <v>61</v>
      </c>
      <c r="C34" s="17" t="s">
        <v>41</v>
      </c>
      <c r="D34" s="16" t="s">
        <v>42</v>
      </c>
      <c r="E34" s="11">
        <f>IFERROR(IF(ISBLANK(INDEX(Date_unitati!$H:$H,MATCH($B34,Date_unitati!$B:$B,0))),"-",INDEX(Date_unitati!$H:$H,MATCH($B34,Date_unitati!$B:$B,0))),"-")</f>
        <v>6.8989473684210498</v>
      </c>
      <c r="F34" s="11">
        <f>IFERROR(IF(ISBLANK(INDEX(Date_unitati!$I:$I,MATCH($B34,Date_unitati!$B:$B,0))),"-",INDEX(Date_unitati!$I:$I,MATCH($B34,Date_unitati!$B:$B,0))),"-")</f>
        <v>6.5056250000000002</v>
      </c>
      <c r="G34" s="11">
        <f>IFERROR(IF(ISBLANK(INDEX(Date_unitati!$J:$J,MATCH($B34,Date_unitati!$B:$B,0))),"-",INDEX(Date_unitati!$J:$J,MATCH($B34,Date_unitati!$B:$B,0))),"-")</f>
        <v>6.8507692307692301</v>
      </c>
      <c r="H34" s="11">
        <f t="shared" si="0"/>
        <v>-0.39</v>
      </c>
      <c r="I34" s="11">
        <f t="shared" si="1"/>
        <v>0.35</v>
      </c>
      <c r="J34" s="11">
        <f t="shared" si="2"/>
        <v>-0.05</v>
      </c>
    </row>
    <row r="35" spans="1:10" x14ac:dyDescent="0.2">
      <c r="A35" s="16">
        <v>32</v>
      </c>
      <c r="B35" s="17" t="s">
        <v>66</v>
      </c>
      <c r="C35" s="17" t="s">
        <v>41</v>
      </c>
      <c r="D35" s="16" t="s">
        <v>42</v>
      </c>
      <c r="E35" s="11" t="str">
        <f>IFERROR(IF(ISBLANK(INDEX(Date_unitati!$H:$H,MATCH($B35,Date_unitati!$B:$B,0))),"-",INDEX(Date_unitati!$H:$H,MATCH($B35,Date_unitati!$B:$B,0))),"-")</f>
        <v>-</v>
      </c>
      <c r="F35" s="11" t="str">
        <f>IFERROR(IF(ISBLANK(INDEX(Date_unitati!$I:$I,MATCH($B35,Date_unitati!$B:$B,0))),"-",INDEX(Date_unitati!$I:$I,MATCH($B35,Date_unitati!$B:$B,0))),"-")</f>
        <v>-</v>
      </c>
      <c r="G35" s="11">
        <f>IFERROR(IF(ISBLANK(INDEX(Date_unitati!$J:$J,MATCH($B35,Date_unitati!$B:$B,0))),"-",INDEX(Date_unitati!$J:$J,MATCH($B35,Date_unitati!$B:$B,0))),"-")</f>
        <v>6.8419047619047602</v>
      </c>
      <c r="H35" s="11" t="str">
        <f t="shared" si="0"/>
        <v>-</v>
      </c>
      <c r="I35" s="11" t="str">
        <f t="shared" si="1"/>
        <v>-</v>
      </c>
      <c r="J35" s="11" t="str">
        <f t="shared" si="2"/>
        <v>-</v>
      </c>
    </row>
    <row r="36" spans="1:10" x14ac:dyDescent="0.2">
      <c r="A36" s="16">
        <v>33</v>
      </c>
      <c r="B36" s="17" t="s">
        <v>72</v>
      </c>
      <c r="C36" s="17" t="s">
        <v>73</v>
      </c>
      <c r="D36" s="16" t="s">
        <v>39</v>
      </c>
      <c r="E36" s="11">
        <f>IFERROR(IF(ISBLANK(INDEX(Date_unitati!$H:$H,MATCH($B36,Date_unitati!$B:$B,0))),"-",INDEX(Date_unitati!$H:$H,MATCH($B36,Date_unitati!$B:$B,0))),"-")</f>
        <v>7.0308000000000002</v>
      </c>
      <c r="F36" s="11">
        <f>IFERROR(IF(ISBLANK(INDEX(Date_unitati!$I:$I,MATCH($B36,Date_unitati!$B:$B,0))),"-",INDEX(Date_unitati!$I:$I,MATCH($B36,Date_unitati!$B:$B,0))),"-")</f>
        <v>6.8533333333333299</v>
      </c>
      <c r="G36" s="11">
        <f>IFERROR(IF(ISBLANK(INDEX(Date_unitati!$J:$J,MATCH($B36,Date_unitati!$B:$B,0))),"-",INDEX(Date_unitati!$J:$J,MATCH($B36,Date_unitati!$B:$B,0))),"-")</f>
        <v>6.8257142857142901</v>
      </c>
      <c r="H36" s="11">
        <f t="shared" si="0"/>
        <v>-0.18</v>
      </c>
      <c r="I36" s="11">
        <f t="shared" si="1"/>
        <v>-0.03</v>
      </c>
      <c r="J36" s="11">
        <f t="shared" si="2"/>
        <v>-0.21</v>
      </c>
    </row>
    <row r="37" spans="1:10" x14ac:dyDescent="0.2">
      <c r="A37" s="16">
        <v>34</v>
      </c>
      <c r="B37" s="17" t="s">
        <v>78</v>
      </c>
      <c r="C37" s="17" t="s">
        <v>41</v>
      </c>
      <c r="D37" s="16" t="s">
        <v>42</v>
      </c>
      <c r="E37" s="11" t="str">
        <f>IFERROR(IF(ISBLANK(INDEX(Date_unitati!$H:$H,MATCH($B37,Date_unitati!$B:$B,0))),"-",INDEX(Date_unitati!$H:$H,MATCH($B37,Date_unitati!$B:$B,0))),"-")</f>
        <v>-</v>
      </c>
      <c r="F37" s="11" t="str">
        <f>IFERROR(IF(ISBLANK(INDEX(Date_unitati!$I:$I,MATCH($B37,Date_unitati!$B:$B,0))),"-",INDEX(Date_unitati!$I:$I,MATCH($B37,Date_unitati!$B:$B,0))),"-")</f>
        <v>-</v>
      </c>
      <c r="G37" s="11">
        <f>IFERROR(IF(ISBLANK(INDEX(Date_unitati!$J:$J,MATCH($B37,Date_unitati!$B:$B,0))),"-",INDEX(Date_unitati!$J:$J,MATCH($B37,Date_unitati!$B:$B,0))),"-")</f>
        <v>6.81</v>
      </c>
      <c r="H37" s="11" t="str">
        <f t="shared" si="0"/>
        <v>-</v>
      </c>
      <c r="I37" s="11" t="str">
        <f t="shared" si="1"/>
        <v>-</v>
      </c>
      <c r="J37" s="11" t="str">
        <f t="shared" si="2"/>
        <v>-</v>
      </c>
    </row>
    <row r="38" spans="1:10" x14ac:dyDescent="0.2">
      <c r="A38" s="16">
        <v>35</v>
      </c>
      <c r="B38" s="17" t="s">
        <v>64</v>
      </c>
      <c r="C38" s="17" t="s">
        <v>65</v>
      </c>
      <c r="D38" s="16" t="s">
        <v>39</v>
      </c>
      <c r="E38" s="11">
        <f>IFERROR(IF(ISBLANK(INDEX(Date_unitati!$H:$H,MATCH($B38,Date_unitati!$B:$B,0))),"-",INDEX(Date_unitati!$H:$H,MATCH($B38,Date_unitati!$B:$B,0))),"-")</f>
        <v>7.3266666666666698</v>
      </c>
      <c r="F38" s="11">
        <f>IFERROR(IF(ISBLANK(INDEX(Date_unitati!$I:$I,MATCH($B38,Date_unitati!$B:$B,0))),"-",INDEX(Date_unitati!$I:$I,MATCH($B38,Date_unitati!$B:$B,0))),"-")</f>
        <v>7.32</v>
      </c>
      <c r="G38" s="11">
        <f>IFERROR(IF(ISBLANK(INDEX(Date_unitati!$J:$J,MATCH($B38,Date_unitati!$B:$B,0))),"-",INDEX(Date_unitati!$J:$J,MATCH($B38,Date_unitati!$B:$B,0))),"-")</f>
        <v>6.7866666666666697</v>
      </c>
      <c r="H38" s="11">
        <f t="shared" si="0"/>
        <v>-0.01</v>
      </c>
      <c r="I38" s="11">
        <f t="shared" si="1"/>
        <v>-0.53</v>
      </c>
      <c r="J38" s="11">
        <f t="shared" si="2"/>
        <v>-0.54</v>
      </c>
    </row>
    <row r="39" spans="1:10" x14ac:dyDescent="0.2">
      <c r="A39" s="16">
        <v>36</v>
      </c>
      <c r="B39" s="17" t="s">
        <v>70</v>
      </c>
      <c r="C39" s="17" t="s">
        <v>71</v>
      </c>
      <c r="D39" s="16" t="s">
        <v>39</v>
      </c>
      <c r="E39" s="11" t="str">
        <f>IFERROR(IF(ISBLANK(INDEX(Date_unitati!$H:$H,MATCH($B39,Date_unitati!$B:$B,0))),"-",INDEX(Date_unitati!$H:$H,MATCH($B39,Date_unitati!$B:$B,0))),"-")</f>
        <v>-</v>
      </c>
      <c r="F39" s="11">
        <f>IFERROR(IF(ISBLANK(INDEX(Date_unitati!$I:$I,MATCH($B39,Date_unitati!$B:$B,0))),"-",INDEX(Date_unitati!$I:$I,MATCH($B39,Date_unitati!$B:$B,0))),"-")</f>
        <v>6.6</v>
      </c>
      <c r="G39" s="11">
        <f>IFERROR(IF(ISBLANK(INDEX(Date_unitati!$J:$J,MATCH($B39,Date_unitati!$B:$B,0))),"-",INDEX(Date_unitati!$J:$J,MATCH($B39,Date_unitati!$B:$B,0))),"-")</f>
        <v>6.71</v>
      </c>
      <c r="H39" s="11" t="str">
        <f t="shared" si="0"/>
        <v>-</v>
      </c>
      <c r="I39" s="11">
        <f t="shared" si="1"/>
        <v>0.11</v>
      </c>
      <c r="J39" s="11" t="str">
        <f t="shared" si="2"/>
        <v>-</v>
      </c>
    </row>
    <row r="40" spans="1:10" x14ac:dyDescent="0.2">
      <c r="A40" s="16">
        <v>37</v>
      </c>
      <c r="B40" s="17" t="s">
        <v>74</v>
      </c>
      <c r="C40" s="17" t="s">
        <v>41</v>
      </c>
      <c r="D40" s="16" t="s">
        <v>42</v>
      </c>
      <c r="E40" s="11">
        <f>IFERROR(IF(ISBLANK(INDEX(Date_unitati!$H:$H,MATCH($B40,Date_unitati!$B:$B,0))),"-",INDEX(Date_unitati!$H:$H,MATCH($B40,Date_unitati!$B:$B,0))),"-")</f>
        <v>6.7873684210526299</v>
      </c>
      <c r="F40" s="11">
        <f>IFERROR(IF(ISBLANK(INDEX(Date_unitati!$I:$I,MATCH($B40,Date_unitati!$B:$B,0))),"-",INDEX(Date_unitati!$I:$I,MATCH($B40,Date_unitati!$B:$B,0))),"-")</f>
        <v>6.7430000000000003</v>
      </c>
      <c r="G40" s="11" t="str">
        <f>IFERROR(IF(ISBLANK(INDEX(Date_unitati!$J:$J,MATCH($B40,Date_unitati!$B:$B,0))),"-",INDEX(Date_unitati!$J:$J,MATCH($B40,Date_unitati!$B:$B,0))),"-")</f>
        <v>-</v>
      </c>
      <c r="H40" s="11">
        <f t="shared" si="0"/>
        <v>-0.04</v>
      </c>
      <c r="I40" s="11" t="str">
        <f t="shared" si="1"/>
        <v>-</v>
      </c>
      <c r="J40" s="11" t="str">
        <f t="shared" si="2"/>
        <v>-</v>
      </c>
    </row>
    <row r="41" spans="1:10" x14ac:dyDescent="0.2">
      <c r="A41" s="16">
        <v>38</v>
      </c>
      <c r="B41" s="17" t="s">
        <v>57</v>
      </c>
      <c r="C41" s="17" t="s">
        <v>41</v>
      </c>
      <c r="D41" s="16" t="s">
        <v>42</v>
      </c>
      <c r="E41" s="11">
        <f>IFERROR(IF(ISBLANK(INDEX(Date_unitati!$H:$H,MATCH($B41,Date_unitati!$B:$B,0))),"-",INDEX(Date_unitati!$H:$H,MATCH($B41,Date_unitati!$B:$B,0))),"-")</f>
        <v>8.34</v>
      </c>
      <c r="F41" s="11" t="str">
        <f>IFERROR(IF(ISBLANK(INDEX(Date_unitati!$I:$I,MATCH($B41,Date_unitati!$B:$B,0))),"-",INDEX(Date_unitati!$I:$I,MATCH($B41,Date_unitati!$B:$B,0))),"-")</f>
        <v>-</v>
      </c>
      <c r="G41" s="11" t="str">
        <f>IFERROR(IF(ISBLANK(INDEX(Date_unitati!$J:$J,MATCH($B41,Date_unitati!$B:$B,0))),"-",INDEX(Date_unitati!$J:$J,MATCH($B41,Date_unitati!$B:$B,0))),"-")</f>
        <v>-</v>
      </c>
      <c r="H41" s="11" t="str">
        <f t="shared" si="0"/>
        <v>-</v>
      </c>
      <c r="I41" s="11" t="str">
        <f t="shared" si="1"/>
        <v>-</v>
      </c>
      <c r="J41" s="11" t="str">
        <f t="shared" si="2"/>
        <v>-</v>
      </c>
    </row>
    <row r="42" spans="1:10" x14ac:dyDescent="0.2">
      <c r="A42" s="16">
        <v>39</v>
      </c>
      <c r="B42" s="17" t="s">
        <v>58</v>
      </c>
      <c r="C42" s="17" t="s">
        <v>41</v>
      </c>
      <c r="D42" s="16" t="s">
        <v>39</v>
      </c>
      <c r="E42" s="11">
        <f>IFERROR(IF(ISBLANK(INDEX(Date_unitati!$H:$H,MATCH($B42,Date_unitati!$B:$B,0))),"-",INDEX(Date_unitati!$H:$H,MATCH($B42,Date_unitati!$B:$B,0))),"-")</f>
        <v>6.62846153846154</v>
      </c>
      <c r="F42" s="11">
        <f>IFERROR(IF(ISBLANK(INDEX(Date_unitati!$I:$I,MATCH($B42,Date_unitati!$B:$B,0))),"-",INDEX(Date_unitati!$I:$I,MATCH($B42,Date_unitati!$B:$B,0))),"-")</f>
        <v>6.9960000000000004</v>
      </c>
      <c r="G42" s="11" t="str">
        <f>IFERROR(IF(ISBLANK(INDEX(Date_unitati!$J:$J,MATCH($B42,Date_unitati!$B:$B,0))),"-",INDEX(Date_unitati!$J:$J,MATCH($B42,Date_unitati!$B:$B,0))),"-")</f>
        <v>-</v>
      </c>
      <c r="H42" s="11">
        <f t="shared" si="0"/>
        <v>0.37</v>
      </c>
      <c r="I42" s="11" t="str">
        <f t="shared" si="1"/>
        <v>-</v>
      </c>
      <c r="J42" s="11" t="str">
        <f t="shared" si="2"/>
        <v>-</v>
      </c>
    </row>
    <row r="43" spans="1:10" x14ac:dyDescent="0.2">
      <c r="A43" s="16">
        <v>40</v>
      </c>
      <c r="B43" s="17" t="s">
        <v>75</v>
      </c>
      <c r="C43" s="17" t="s">
        <v>41</v>
      </c>
      <c r="D43" s="16" t="s">
        <v>39</v>
      </c>
      <c r="E43" s="11">
        <f>IFERROR(IF(ISBLANK(INDEX(Date_unitati!$H:$H,MATCH($B43,Date_unitati!$B:$B,0))),"-",INDEX(Date_unitati!$H:$H,MATCH($B43,Date_unitati!$B:$B,0))),"-")</f>
        <v>7.0834782608695699</v>
      </c>
      <c r="F43" s="11">
        <f>IFERROR(IF(ISBLANK(INDEX(Date_unitati!$I:$I,MATCH($B43,Date_unitati!$B:$B,0))),"-",INDEX(Date_unitati!$I:$I,MATCH($B43,Date_unitati!$B:$B,0))),"-")</f>
        <v>6.7</v>
      </c>
      <c r="G43" s="11" t="str">
        <f>IFERROR(IF(ISBLANK(INDEX(Date_unitati!$J:$J,MATCH($B43,Date_unitati!$B:$B,0))),"-",INDEX(Date_unitati!$J:$J,MATCH($B43,Date_unitati!$B:$B,0))),"-")</f>
        <v>-</v>
      </c>
      <c r="H43" s="11">
        <f t="shared" si="0"/>
        <v>-0.38</v>
      </c>
      <c r="I43" s="11" t="str">
        <f t="shared" si="1"/>
        <v>-</v>
      </c>
      <c r="J43" s="11" t="str">
        <f t="shared" si="2"/>
        <v>-</v>
      </c>
    </row>
    <row r="44" spans="1:10" x14ac:dyDescent="0.2">
      <c r="A44" s="16">
        <v>41</v>
      </c>
      <c r="B44" s="17" t="s">
        <v>79</v>
      </c>
      <c r="C44" s="17" t="s">
        <v>41</v>
      </c>
      <c r="D44" s="16" t="s">
        <v>39</v>
      </c>
      <c r="E44" s="11" t="str">
        <f>IFERROR(IF(ISBLANK(INDEX(Date_unitati!$H:$H,MATCH($B44,Date_unitati!$B:$B,0))),"-",INDEX(Date_unitati!$H:$H,MATCH($B44,Date_unitati!$B:$B,0))),"-")</f>
        <v>-</v>
      </c>
      <c r="F44" s="11" t="str">
        <f>IFERROR(IF(ISBLANK(INDEX(Date_unitati!$I:$I,MATCH($B44,Date_unitati!$B:$B,0))),"-",INDEX(Date_unitati!$I:$I,MATCH($B44,Date_unitati!$B:$B,0))),"-")</f>
        <v>-</v>
      </c>
      <c r="G44" s="11" t="str">
        <f>IFERROR(IF(ISBLANK(INDEX(Date_unitati!$J:$J,MATCH($B44,Date_unitati!$B:$B,0))),"-",INDEX(Date_unitati!$J:$J,MATCH($B44,Date_unitati!$B:$B,0))),"-")</f>
        <v>-</v>
      </c>
      <c r="H44" s="11" t="str">
        <f t="shared" si="0"/>
        <v>-</v>
      </c>
      <c r="I44" s="11" t="str">
        <f t="shared" si="1"/>
        <v>-</v>
      </c>
      <c r="J44" s="11" t="str">
        <f t="shared" si="2"/>
        <v>-</v>
      </c>
    </row>
    <row r="45" spans="1:10" x14ac:dyDescent="0.2">
      <c r="A45" s="16">
        <v>42</v>
      </c>
      <c r="B45" s="17" t="s">
        <v>77</v>
      </c>
      <c r="C45" s="17" t="s">
        <v>41</v>
      </c>
      <c r="D45" s="16" t="s">
        <v>42</v>
      </c>
      <c r="E45" s="11">
        <f>IFERROR(IF(ISBLANK(INDEX(Date_unitati!$H:$H,MATCH($B45,Date_unitati!$B:$B,0))),"-",INDEX(Date_unitati!$H:$H,MATCH($B45,Date_unitati!$B:$B,0))),"-")</f>
        <v>7.1719999999999997</v>
      </c>
      <c r="F45" s="11">
        <f>IFERROR(IF(ISBLANK(INDEX(Date_unitati!$I:$I,MATCH($B45,Date_unitati!$B:$B,0))),"-",INDEX(Date_unitati!$I:$I,MATCH($B45,Date_unitati!$B:$B,0))),"-")</f>
        <v>6.43333333333333</v>
      </c>
      <c r="G45" s="11" t="str">
        <f>IFERROR(IF(ISBLANK(INDEX(Date_unitati!$J:$J,MATCH($B45,Date_unitati!$B:$B,0))),"-",INDEX(Date_unitati!$J:$J,MATCH($B45,Date_unitati!$B:$B,0))),"-")</f>
        <v>-</v>
      </c>
      <c r="H45" s="11">
        <f t="shared" si="0"/>
        <v>-0.74</v>
      </c>
      <c r="I45" s="11" t="str">
        <f t="shared" si="1"/>
        <v>-</v>
      </c>
      <c r="J45" s="11" t="str">
        <f t="shared" si="2"/>
        <v>-</v>
      </c>
    </row>
    <row r="46" spans="1:10" x14ac:dyDescent="0.2">
      <c r="A46" s="16">
        <v>43</v>
      </c>
      <c r="B46" s="17" t="s">
        <v>92</v>
      </c>
      <c r="C46" s="17" t="s">
        <v>93</v>
      </c>
      <c r="D46" s="16" t="s">
        <v>39</v>
      </c>
      <c r="E46" s="11">
        <f>IFERROR(IF(ISBLANK(INDEX(Date_unitati!$H:$H,MATCH($B46,Date_unitati!$B:$B,0))),"-",INDEX(Date_unitati!$H:$H,MATCH($B46,Date_unitati!$B:$B,0))),"-")</f>
        <v>7.0133333333333301</v>
      </c>
      <c r="F46" s="11">
        <f>IFERROR(IF(ISBLANK(INDEX(Date_unitati!$I:$I,MATCH($B46,Date_unitati!$B:$B,0))),"-",INDEX(Date_unitati!$I:$I,MATCH($B46,Date_unitati!$B:$B,0))),"-")</f>
        <v>6.7774999999999999</v>
      </c>
      <c r="G46" s="11" t="str">
        <f>IFERROR(IF(ISBLANK(INDEX(Date_unitati!$J:$J,MATCH($B46,Date_unitati!$B:$B,0))),"-",INDEX(Date_unitati!$J:$J,MATCH($B46,Date_unitati!$B:$B,0))),"-")</f>
        <v>-</v>
      </c>
      <c r="H46" s="11">
        <f t="shared" si="0"/>
        <v>-0.24</v>
      </c>
      <c r="I46" s="11" t="str">
        <f t="shared" si="1"/>
        <v>-</v>
      </c>
      <c r="J46" s="11" t="str">
        <f t="shared" si="2"/>
        <v>-</v>
      </c>
    </row>
  </sheetData>
  <mergeCells count="1">
    <mergeCell ref="A1:J1"/>
  </mergeCells>
  <conditionalFormatting sqref="J4:J46">
    <cfRule type="colorScale" priority="2">
      <colorScale>
        <cfvo type="min"/>
        <cfvo type="num" val="0"/>
        <cfvo type="max"/>
        <color rgb="FFF8696B"/>
        <color rgb="FFFFEB84"/>
        <color rgb="FF63BE7B"/>
      </colorScale>
    </cfRule>
  </conditionalFormatting>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showGridLines="0" zoomScaleNormal="100" workbookViewId="0">
      <pane ySplit="3" topLeftCell="A4" activePane="bottomLeft" state="frozen"/>
      <selection pane="bottomLeft" sqref="A1:J1"/>
    </sheetView>
  </sheetViews>
  <sheetFormatPr baseColWidth="10" defaultColWidth="8.6640625" defaultRowHeight="15" x14ac:dyDescent="0.2"/>
  <cols>
    <col min="1" max="1" width="6" customWidth="1"/>
    <col min="2" max="2" width="46" customWidth="1"/>
    <col min="3" max="3" width="16" customWidth="1"/>
    <col min="4" max="4" width="9" customWidth="1"/>
    <col min="5" max="9" width="10" customWidth="1"/>
    <col min="10" max="10" width="12" customWidth="1"/>
  </cols>
  <sheetData>
    <row r="1" spans="1:10" x14ac:dyDescent="0.2">
      <c r="A1" s="2" t="s">
        <v>105</v>
      </c>
      <c r="B1" s="2"/>
      <c r="C1" s="2"/>
      <c r="D1" s="2"/>
      <c r="E1" s="2"/>
      <c r="F1" s="2"/>
      <c r="G1" s="2"/>
      <c r="H1" s="2"/>
      <c r="I1" s="2"/>
      <c r="J1" s="2"/>
    </row>
    <row r="3" spans="1:10" ht="28" x14ac:dyDescent="0.2">
      <c r="A3" s="12" t="s">
        <v>100</v>
      </c>
      <c r="B3" s="12" t="s">
        <v>22</v>
      </c>
      <c r="C3" s="12" t="s">
        <v>23</v>
      </c>
      <c r="D3" s="12" t="s">
        <v>24</v>
      </c>
      <c r="E3" s="12" t="s">
        <v>4</v>
      </c>
      <c r="F3" s="12" t="s">
        <v>5</v>
      </c>
      <c r="G3" s="12" t="s">
        <v>6</v>
      </c>
      <c r="H3" s="12" t="s">
        <v>101</v>
      </c>
      <c r="I3" s="12" t="s">
        <v>102</v>
      </c>
      <c r="J3" s="12" t="s">
        <v>103</v>
      </c>
    </row>
    <row r="4" spans="1:10" x14ac:dyDescent="0.2">
      <c r="A4" s="16">
        <v>1</v>
      </c>
      <c r="B4" s="17" t="s">
        <v>84</v>
      </c>
      <c r="C4" s="17" t="s">
        <v>41</v>
      </c>
      <c r="D4" s="16" t="s">
        <v>42</v>
      </c>
      <c r="E4" s="11">
        <f>IFERROR(IF(ISBLANK(INDEX(Date_unitati!$K:$K,MATCH($B4,Date_unitati!$B:$B,0))),"-",INDEX(Date_unitati!$K:$K,MATCH($B4,Date_unitati!$B:$B,0))),"-")</f>
        <v>8.4499999999999993</v>
      </c>
      <c r="F4" s="11">
        <f>IFERROR(IF(ISBLANK(INDEX(Date_unitati!$L:$L,MATCH($B4,Date_unitati!$B:$B,0))),"-",INDEX(Date_unitati!$L:$L,MATCH($B4,Date_unitati!$B:$B,0))),"-")</f>
        <v>8.1176470588235308</v>
      </c>
      <c r="G4" s="11">
        <f>IFERROR(IF(ISBLANK(INDEX(Date_unitati!$M:$M,MATCH($B4,Date_unitati!$B:$B,0))),"-",INDEX(Date_unitati!$M:$M,MATCH($B4,Date_unitati!$B:$B,0))),"-")</f>
        <v>8.6990384615384606</v>
      </c>
      <c r="H4" s="11">
        <f t="shared" ref="H4:H46" si="0">IFERROR(ROUND(F4-E4,2),"-")</f>
        <v>-0.33</v>
      </c>
      <c r="I4" s="11">
        <f t="shared" ref="I4:I46" si="1">IFERROR(ROUND(G4-F4,2),"-")</f>
        <v>0.57999999999999996</v>
      </c>
      <c r="J4" s="11">
        <f t="shared" ref="J4:J46" si="2">IFERROR(ROUND(G4-E4,2),"-")</f>
        <v>0.25</v>
      </c>
    </row>
    <row r="5" spans="1:10" x14ac:dyDescent="0.2">
      <c r="A5" s="16">
        <v>2</v>
      </c>
      <c r="B5" s="17" t="s">
        <v>45</v>
      </c>
      <c r="C5" s="17" t="s">
        <v>41</v>
      </c>
      <c r="D5" s="16" t="s">
        <v>42</v>
      </c>
      <c r="E5" s="11">
        <f>IFERROR(IF(ISBLANK(INDEX(Date_unitati!$K:$K,MATCH($B5,Date_unitati!$B:$B,0))),"-",INDEX(Date_unitati!$K:$K,MATCH($B5,Date_unitati!$B:$B,0))),"-")</f>
        <v>8.7820809248554905</v>
      </c>
      <c r="F5" s="11">
        <f>IFERROR(IF(ISBLANK(INDEX(Date_unitati!$L:$L,MATCH($B5,Date_unitati!$B:$B,0))),"-",INDEX(Date_unitati!$L:$L,MATCH($B5,Date_unitati!$B:$B,0))),"-")</f>
        <v>8.5845454545454594</v>
      </c>
      <c r="G5" s="11">
        <f>IFERROR(IF(ISBLANK(INDEX(Date_unitati!$M:$M,MATCH($B5,Date_unitati!$B:$B,0))),"-",INDEX(Date_unitati!$M:$M,MATCH($B5,Date_unitati!$B:$B,0))),"-")</f>
        <v>8.6779141104294499</v>
      </c>
      <c r="H5" s="11">
        <f t="shared" si="0"/>
        <v>-0.2</v>
      </c>
      <c r="I5" s="11">
        <f t="shared" si="1"/>
        <v>0.09</v>
      </c>
      <c r="J5" s="11">
        <f t="shared" si="2"/>
        <v>-0.1</v>
      </c>
    </row>
    <row r="6" spans="1:10" x14ac:dyDescent="0.2">
      <c r="A6" s="16">
        <v>3</v>
      </c>
      <c r="B6" s="17" t="s">
        <v>46</v>
      </c>
      <c r="C6" s="17" t="s">
        <v>41</v>
      </c>
      <c r="D6" s="16" t="s">
        <v>42</v>
      </c>
      <c r="E6" s="11">
        <f>IFERROR(IF(ISBLANK(INDEX(Date_unitati!$K:$K,MATCH($B6,Date_unitati!$B:$B,0))),"-",INDEX(Date_unitati!$K:$K,MATCH($B6,Date_unitati!$B:$B,0))),"-")</f>
        <v>8.7319672131147605</v>
      </c>
      <c r="F6" s="11">
        <f>IFERROR(IF(ISBLANK(INDEX(Date_unitati!$L:$L,MATCH($B6,Date_unitati!$B:$B,0))),"-",INDEX(Date_unitati!$L:$L,MATCH($B6,Date_unitati!$B:$B,0))),"-")</f>
        <v>8.6944029850746301</v>
      </c>
      <c r="G6" s="11">
        <f>IFERROR(IF(ISBLANK(INDEX(Date_unitati!$M:$M,MATCH($B6,Date_unitati!$B:$B,0))),"-",INDEX(Date_unitati!$M:$M,MATCH($B6,Date_unitati!$B:$B,0))),"-")</f>
        <v>8.6007751937984498</v>
      </c>
      <c r="H6" s="11">
        <f t="shared" si="0"/>
        <v>-0.04</v>
      </c>
      <c r="I6" s="11">
        <f t="shared" si="1"/>
        <v>-0.09</v>
      </c>
      <c r="J6" s="11">
        <f t="shared" si="2"/>
        <v>-0.13</v>
      </c>
    </row>
    <row r="7" spans="1:10" x14ac:dyDescent="0.2">
      <c r="A7" s="16">
        <v>4</v>
      </c>
      <c r="B7" s="17" t="s">
        <v>47</v>
      </c>
      <c r="C7" s="17" t="s">
        <v>41</v>
      </c>
      <c r="D7" s="16" t="s">
        <v>42</v>
      </c>
      <c r="E7" s="11">
        <f>IFERROR(IF(ISBLANK(INDEX(Date_unitati!$K:$K,MATCH($B7,Date_unitati!$B:$B,0))),"-",INDEX(Date_unitati!$K:$K,MATCH($B7,Date_unitati!$B:$B,0))),"-")</f>
        <v>8.1877358490566099</v>
      </c>
      <c r="F7" s="11">
        <f>IFERROR(IF(ISBLANK(INDEX(Date_unitati!$L:$L,MATCH($B7,Date_unitati!$B:$B,0))),"-",INDEX(Date_unitati!$L:$L,MATCH($B7,Date_unitati!$B:$B,0))),"-")</f>
        <v>8.1313008130081297</v>
      </c>
      <c r="G7" s="11">
        <f>IFERROR(IF(ISBLANK(INDEX(Date_unitati!$M:$M,MATCH($B7,Date_unitati!$B:$B,0))),"-",INDEX(Date_unitati!$M:$M,MATCH($B7,Date_unitati!$B:$B,0))),"-")</f>
        <v>8.08239436619718</v>
      </c>
      <c r="H7" s="11">
        <f t="shared" si="0"/>
        <v>-0.06</v>
      </c>
      <c r="I7" s="11">
        <f t="shared" si="1"/>
        <v>-0.05</v>
      </c>
      <c r="J7" s="11">
        <f t="shared" si="2"/>
        <v>-0.11</v>
      </c>
    </row>
    <row r="8" spans="1:10" x14ac:dyDescent="0.2">
      <c r="A8" s="16">
        <v>5</v>
      </c>
      <c r="B8" s="17" t="s">
        <v>44</v>
      </c>
      <c r="C8" s="17" t="s">
        <v>41</v>
      </c>
      <c r="D8" s="16" t="s">
        <v>42</v>
      </c>
      <c r="E8" s="11">
        <f>IFERROR(IF(ISBLANK(INDEX(Date_unitati!$K:$K,MATCH($B8,Date_unitati!$B:$B,0))),"-",INDEX(Date_unitati!$K:$K,MATCH($B8,Date_unitati!$B:$B,0))),"-")</f>
        <v>8.09121212121212</v>
      </c>
      <c r="F8" s="11">
        <f>IFERROR(IF(ISBLANK(INDEX(Date_unitati!$L:$L,MATCH($B8,Date_unitati!$B:$B,0))),"-",INDEX(Date_unitati!$L:$L,MATCH($B8,Date_unitati!$B:$B,0))),"-")</f>
        <v>7.5152000000000001</v>
      </c>
      <c r="G8" s="11">
        <f>IFERROR(IF(ISBLANK(INDEX(Date_unitati!$M:$M,MATCH($B8,Date_unitati!$B:$B,0))),"-",INDEX(Date_unitati!$M:$M,MATCH($B8,Date_unitati!$B:$B,0))),"-")</f>
        <v>7.8363372093023296</v>
      </c>
      <c r="H8" s="11">
        <f t="shared" si="0"/>
        <v>-0.57999999999999996</v>
      </c>
      <c r="I8" s="11">
        <f t="shared" si="1"/>
        <v>0.32</v>
      </c>
      <c r="J8" s="11">
        <f t="shared" si="2"/>
        <v>-0.25</v>
      </c>
    </row>
    <row r="9" spans="1:10" x14ac:dyDescent="0.2">
      <c r="A9" s="16">
        <v>6</v>
      </c>
      <c r="B9" s="17" t="s">
        <v>56</v>
      </c>
      <c r="C9" s="17" t="s">
        <v>41</v>
      </c>
      <c r="D9" s="16" t="s">
        <v>42</v>
      </c>
      <c r="E9" s="11">
        <f>IFERROR(IF(ISBLANK(INDEX(Date_unitati!$K:$K,MATCH($B9,Date_unitati!$B:$B,0))),"-",INDEX(Date_unitati!$K:$K,MATCH($B9,Date_unitati!$B:$B,0))),"-")</f>
        <v>7.7630434782608697</v>
      </c>
      <c r="F9" s="11">
        <f>IFERROR(IF(ISBLANK(INDEX(Date_unitati!$L:$L,MATCH($B9,Date_unitati!$B:$B,0))),"-",INDEX(Date_unitati!$L:$L,MATCH($B9,Date_unitati!$B:$B,0))),"-")</f>
        <v>6.9145161290322603</v>
      </c>
      <c r="G9" s="11">
        <f>IFERROR(IF(ISBLANK(INDEX(Date_unitati!$M:$M,MATCH($B9,Date_unitati!$B:$B,0))),"-",INDEX(Date_unitati!$M:$M,MATCH($B9,Date_unitati!$B:$B,0))),"-")</f>
        <v>7.3619565217391303</v>
      </c>
      <c r="H9" s="11">
        <f t="shared" si="0"/>
        <v>-0.85</v>
      </c>
      <c r="I9" s="11">
        <f t="shared" si="1"/>
        <v>0.45</v>
      </c>
      <c r="J9" s="11">
        <f t="shared" si="2"/>
        <v>-0.4</v>
      </c>
    </row>
    <row r="10" spans="1:10" x14ac:dyDescent="0.2">
      <c r="A10" s="16">
        <v>7</v>
      </c>
      <c r="B10" s="17" t="s">
        <v>49</v>
      </c>
      <c r="C10" s="17" t="s">
        <v>41</v>
      </c>
      <c r="D10" s="16" t="s">
        <v>39</v>
      </c>
      <c r="E10" s="11">
        <f>IFERROR(IF(ISBLANK(INDEX(Date_unitati!$K:$K,MATCH($B10,Date_unitati!$B:$B,0))),"-",INDEX(Date_unitati!$K:$K,MATCH($B10,Date_unitati!$B:$B,0))),"-")</f>
        <v>6.1114285714285703</v>
      </c>
      <c r="F10" s="11">
        <f>IFERROR(IF(ISBLANK(INDEX(Date_unitati!$L:$L,MATCH($B10,Date_unitati!$B:$B,0))),"-",INDEX(Date_unitati!$L:$L,MATCH($B10,Date_unitati!$B:$B,0))),"-")</f>
        <v>6.89651162790698</v>
      </c>
      <c r="G10" s="11">
        <f>IFERROR(IF(ISBLANK(INDEX(Date_unitati!$M:$M,MATCH($B10,Date_unitati!$B:$B,0))),"-",INDEX(Date_unitati!$M:$M,MATCH($B10,Date_unitati!$B:$B,0))),"-")</f>
        <v>7.2220000000000004</v>
      </c>
      <c r="H10" s="11">
        <f t="shared" si="0"/>
        <v>0.79</v>
      </c>
      <c r="I10" s="11">
        <f t="shared" si="1"/>
        <v>0.33</v>
      </c>
      <c r="J10" s="11">
        <f t="shared" si="2"/>
        <v>1.1100000000000001</v>
      </c>
    </row>
    <row r="11" spans="1:10" x14ac:dyDescent="0.2">
      <c r="A11" s="16">
        <v>8</v>
      </c>
      <c r="B11" s="17" t="s">
        <v>86</v>
      </c>
      <c r="C11" s="17" t="s">
        <v>41</v>
      </c>
      <c r="D11" s="16" t="s">
        <v>42</v>
      </c>
      <c r="E11" s="11">
        <f>IFERROR(IF(ISBLANK(INDEX(Date_unitati!$K:$K,MATCH($B11,Date_unitati!$B:$B,0))),"-",INDEX(Date_unitati!$K:$K,MATCH($B11,Date_unitati!$B:$B,0))),"-")</f>
        <v>7.4117924528301904</v>
      </c>
      <c r="F11" s="11">
        <f>IFERROR(IF(ISBLANK(INDEX(Date_unitati!$L:$L,MATCH($B11,Date_unitati!$B:$B,0))),"-",INDEX(Date_unitati!$L:$L,MATCH($B11,Date_unitati!$B:$B,0))),"-")</f>
        <v>7.5266666666666699</v>
      </c>
      <c r="G11" s="11">
        <f>IFERROR(IF(ISBLANK(INDEX(Date_unitati!$M:$M,MATCH($B11,Date_unitati!$B:$B,0))),"-",INDEX(Date_unitati!$M:$M,MATCH($B11,Date_unitati!$B:$B,0))),"-")</f>
        <v>7.15979381443299</v>
      </c>
      <c r="H11" s="11">
        <f t="shared" si="0"/>
        <v>0.11</v>
      </c>
      <c r="I11" s="11">
        <f t="shared" si="1"/>
        <v>-0.37</v>
      </c>
      <c r="J11" s="11">
        <f t="shared" si="2"/>
        <v>-0.25</v>
      </c>
    </row>
    <row r="12" spans="1:10" x14ac:dyDescent="0.2">
      <c r="A12" s="16">
        <v>9</v>
      </c>
      <c r="B12" s="17" t="s">
        <v>91</v>
      </c>
      <c r="C12" s="17" t="s">
        <v>73</v>
      </c>
      <c r="D12" s="16" t="s">
        <v>39</v>
      </c>
      <c r="E12" s="11">
        <f>IFERROR(IF(ISBLANK(INDEX(Date_unitati!$K:$K,MATCH($B12,Date_unitati!$B:$B,0))),"-",INDEX(Date_unitati!$K:$K,MATCH($B12,Date_unitati!$B:$B,0))),"-")</f>
        <v>7.7851063829787197</v>
      </c>
      <c r="F12" s="11">
        <f>IFERROR(IF(ISBLANK(INDEX(Date_unitati!$L:$L,MATCH($B12,Date_unitati!$B:$B,0))),"-",INDEX(Date_unitati!$L:$L,MATCH($B12,Date_unitati!$B:$B,0))),"-")</f>
        <v>6.62153846153846</v>
      </c>
      <c r="G12" s="11">
        <f>IFERROR(IF(ISBLANK(INDEX(Date_unitati!$M:$M,MATCH($B12,Date_unitati!$B:$B,0))),"-",INDEX(Date_unitati!$M:$M,MATCH($B12,Date_unitati!$B:$B,0))),"-")</f>
        <v>7.1538095238095298</v>
      </c>
      <c r="H12" s="11">
        <f t="shared" si="0"/>
        <v>-1.1599999999999999</v>
      </c>
      <c r="I12" s="11">
        <f t="shared" si="1"/>
        <v>0.53</v>
      </c>
      <c r="J12" s="11">
        <f t="shared" si="2"/>
        <v>-0.63</v>
      </c>
    </row>
    <row r="13" spans="1:10" x14ac:dyDescent="0.2">
      <c r="A13" s="16">
        <v>10</v>
      </c>
      <c r="B13" s="17" t="s">
        <v>62</v>
      </c>
      <c r="C13" s="17" t="s">
        <v>63</v>
      </c>
      <c r="D13" s="16" t="s">
        <v>42</v>
      </c>
      <c r="E13" s="11">
        <f>IFERROR(IF(ISBLANK(INDEX(Date_unitati!$K:$K,MATCH($B13,Date_unitati!$B:$B,0))),"-",INDEX(Date_unitati!$K:$K,MATCH($B13,Date_unitati!$B:$B,0))),"-")</f>
        <v>6.7416666666666698</v>
      </c>
      <c r="F13" s="11">
        <f>IFERROR(IF(ISBLANK(INDEX(Date_unitati!$L:$L,MATCH($B13,Date_unitati!$B:$B,0))),"-",INDEX(Date_unitati!$L:$L,MATCH($B13,Date_unitati!$B:$B,0))),"-")</f>
        <v>6.3833333333333302</v>
      </c>
      <c r="G13" s="11">
        <f>IFERROR(IF(ISBLANK(INDEX(Date_unitati!$M:$M,MATCH($B13,Date_unitati!$B:$B,0))),"-",INDEX(Date_unitati!$M:$M,MATCH($B13,Date_unitati!$B:$B,0))),"-")</f>
        <v>6.8571428571428603</v>
      </c>
      <c r="H13" s="11">
        <f t="shared" si="0"/>
        <v>-0.36</v>
      </c>
      <c r="I13" s="11">
        <f t="shared" si="1"/>
        <v>0.47</v>
      </c>
      <c r="J13" s="11">
        <f t="shared" si="2"/>
        <v>0.12</v>
      </c>
    </row>
    <row r="14" spans="1:10" x14ac:dyDescent="0.2">
      <c r="A14" s="16">
        <v>11</v>
      </c>
      <c r="B14" s="17" t="s">
        <v>40</v>
      </c>
      <c r="C14" s="17" t="s">
        <v>41</v>
      </c>
      <c r="D14" s="16" t="s">
        <v>42</v>
      </c>
      <c r="E14" s="11">
        <f>IFERROR(IF(ISBLANK(INDEX(Date_unitati!$K:$K,MATCH($B14,Date_unitati!$B:$B,0))),"-",INDEX(Date_unitati!$K:$K,MATCH($B14,Date_unitati!$B:$B,0))),"-")</f>
        <v>7.1516806722689097</v>
      </c>
      <c r="F14" s="11">
        <f>IFERROR(IF(ISBLANK(INDEX(Date_unitati!$L:$L,MATCH($B14,Date_unitati!$B:$B,0))),"-",INDEX(Date_unitati!$L:$L,MATCH($B14,Date_unitati!$B:$B,0))),"-")</f>
        <v>6.5785714285714301</v>
      </c>
      <c r="G14" s="11">
        <f>IFERROR(IF(ISBLANK(INDEX(Date_unitati!$M:$M,MATCH($B14,Date_unitati!$B:$B,0))),"-",INDEX(Date_unitati!$M:$M,MATCH($B14,Date_unitati!$B:$B,0))),"-")</f>
        <v>6.7211382113821099</v>
      </c>
      <c r="H14" s="11">
        <f t="shared" si="0"/>
        <v>-0.56999999999999995</v>
      </c>
      <c r="I14" s="11">
        <f t="shared" si="1"/>
        <v>0.14000000000000001</v>
      </c>
      <c r="J14" s="11">
        <f t="shared" si="2"/>
        <v>-0.43</v>
      </c>
    </row>
    <row r="15" spans="1:10" x14ac:dyDescent="0.2">
      <c r="A15" s="16">
        <v>12</v>
      </c>
      <c r="B15" s="17" t="s">
        <v>85</v>
      </c>
      <c r="C15" s="17" t="s">
        <v>41</v>
      </c>
      <c r="D15" s="16" t="s">
        <v>42</v>
      </c>
      <c r="E15" s="11">
        <f>IFERROR(IF(ISBLANK(INDEX(Date_unitati!$K:$K,MATCH($B15,Date_unitati!$B:$B,0))),"-",INDEX(Date_unitati!$K:$K,MATCH($B15,Date_unitati!$B:$B,0))),"-")</f>
        <v>7.0961538461538503</v>
      </c>
      <c r="F15" s="11">
        <f>IFERROR(IF(ISBLANK(INDEX(Date_unitati!$L:$L,MATCH($B15,Date_unitati!$B:$B,0))),"-",INDEX(Date_unitati!$L:$L,MATCH($B15,Date_unitati!$B:$B,0))),"-")</f>
        <v>6.99677419354839</v>
      </c>
      <c r="G15" s="11">
        <f>IFERROR(IF(ISBLANK(INDEX(Date_unitati!$M:$M,MATCH($B15,Date_unitati!$B:$B,0))),"-",INDEX(Date_unitati!$M:$M,MATCH($B15,Date_unitati!$B:$B,0))),"-")</f>
        <v>6.6354166666666696</v>
      </c>
      <c r="H15" s="11">
        <f t="shared" si="0"/>
        <v>-0.1</v>
      </c>
      <c r="I15" s="11">
        <f t="shared" si="1"/>
        <v>-0.36</v>
      </c>
      <c r="J15" s="11">
        <f t="shared" si="2"/>
        <v>-0.46</v>
      </c>
    </row>
    <row r="16" spans="1:10" x14ac:dyDescent="0.2">
      <c r="A16" s="16">
        <v>13</v>
      </c>
      <c r="B16" s="17" t="s">
        <v>94</v>
      </c>
      <c r="C16" s="17" t="s">
        <v>95</v>
      </c>
      <c r="D16" s="16" t="s">
        <v>42</v>
      </c>
      <c r="E16" s="11">
        <f>IFERROR(IF(ISBLANK(INDEX(Date_unitati!$K:$K,MATCH($B16,Date_unitati!$B:$B,0))),"-",INDEX(Date_unitati!$K:$K,MATCH($B16,Date_unitati!$B:$B,0))),"-")</f>
        <v>6.8973684210526303</v>
      </c>
      <c r="F16" s="11">
        <f>IFERROR(IF(ISBLANK(INDEX(Date_unitati!$L:$L,MATCH($B16,Date_unitati!$B:$B,0))),"-",INDEX(Date_unitati!$L:$L,MATCH($B16,Date_unitati!$B:$B,0))),"-")</f>
        <v>6.5581818181818203</v>
      </c>
      <c r="G16" s="11">
        <f>IFERROR(IF(ISBLANK(INDEX(Date_unitati!$M:$M,MATCH($B16,Date_unitati!$B:$B,0))),"-",INDEX(Date_unitati!$M:$M,MATCH($B16,Date_unitati!$B:$B,0))),"-")</f>
        <v>6.5295774647887299</v>
      </c>
      <c r="H16" s="11">
        <f t="shared" si="0"/>
        <v>-0.34</v>
      </c>
      <c r="I16" s="11">
        <f t="shared" si="1"/>
        <v>-0.03</v>
      </c>
      <c r="J16" s="11">
        <f t="shared" si="2"/>
        <v>-0.37</v>
      </c>
    </row>
    <row r="17" spans="1:10" x14ac:dyDescent="0.2">
      <c r="A17" s="16">
        <v>14</v>
      </c>
      <c r="B17" s="17" t="s">
        <v>43</v>
      </c>
      <c r="C17" s="17" t="s">
        <v>41</v>
      </c>
      <c r="D17" s="16" t="s">
        <v>42</v>
      </c>
      <c r="E17" s="11">
        <f>IFERROR(IF(ISBLANK(INDEX(Date_unitati!$K:$K,MATCH($B17,Date_unitati!$B:$B,0))),"-",INDEX(Date_unitati!$K:$K,MATCH($B17,Date_unitati!$B:$B,0))),"-")</f>
        <v>7.1196666666666699</v>
      </c>
      <c r="F17" s="11">
        <f>IFERROR(IF(ISBLANK(INDEX(Date_unitati!$L:$L,MATCH($B17,Date_unitati!$B:$B,0))),"-",INDEX(Date_unitati!$L:$L,MATCH($B17,Date_unitati!$B:$B,0))),"-")</f>
        <v>6.2553719008264501</v>
      </c>
      <c r="G17" s="11">
        <f>IFERROR(IF(ISBLANK(INDEX(Date_unitati!$M:$M,MATCH($B17,Date_unitati!$B:$B,0))),"-",INDEX(Date_unitati!$M:$M,MATCH($B17,Date_unitati!$B:$B,0))),"-")</f>
        <v>6.4512195121951201</v>
      </c>
      <c r="H17" s="11">
        <f t="shared" si="0"/>
        <v>-0.86</v>
      </c>
      <c r="I17" s="11">
        <f t="shared" si="1"/>
        <v>0.2</v>
      </c>
      <c r="J17" s="11">
        <f t="shared" si="2"/>
        <v>-0.67</v>
      </c>
    </row>
    <row r="18" spans="1:10" x14ac:dyDescent="0.2">
      <c r="A18" s="16">
        <v>15</v>
      </c>
      <c r="B18" s="17" t="s">
        <v>82</v>
      </c>
      <c r="C18" s="17" t="s">
        <v>83</v>
      </c>
      <c r="D18" s="16" t="s">
        <v>39</v>
      </c>
      <c r="E18" s="11">
        <f>IFERROR(IF(ISBLANK(INDEX(Date_unitati!$K:$K,MATCH($B18,Date_unitati!$B:$B,0))),"-",INDEX(Date_unitati!$K:$K,MATCH($B18,Date_unitati!$B:$B,0))),"-")</f>
        <v>7.1065217391304296</v>
      </c>
      <c r="F18" s="11">
        <f>IFERROR(IF(ISBLANK(INDEX(Date_unitati!$L:$L,MATCH($B18,Date_unitati!$B:$B,0))),"-",INDEX(Date_unitati!$L:$L,MATCH($B18,Date_unitati!$B:$B,0))),"-")</f>
        <v>6.1326086956521699</v>
      </c>
      <c r="G18" s="11">
        <f>IFERROR(IF(ISBLANK(INDEX(Date_unitati!$M:$M,MATCH($B18,Date_unitati!$B:$B,0))),"-",INDEX(Date_unitati!$M:$M,MATCH($B18,Date_unitati!$B:$B,0))),"-")</f>
        <v>6.3431818181818196</v>
      </c>
      <c r="H18" s="11">
        <f t="shared" si="0"/>
        <v>-0.97</v>
      </c>
      <c r="I18" s="11">
        <f t="shared" si="1"/>
        <v>0.21</v>
      </c>
      <c r="J18" s="11">
        <f t="shared" si="2"/>
        <v>-0.76</v>
      </c>
    </row>
    <row r="19" spans="1:10" x14ac:dyDescent="0.2">
      <c r="A19" s="16">
        <v>16</v>
      </c>
      <c r="B19" s="17" t="s">
        <v>37</v>
      </c>
      <c r="C19" s="17" t="s">
        <v>38</v>
      </c>
      <c r="D19" s="16" t="s">
        <v>39</v>
      </c>
      <c r="E19" s="11">
        <f>IFERROR(IF(ISBLANK(INDEX(Date_unitati!$K:$K,MATCH($B19,Date_unitati!$B:$B,0))),"-",INDEX(Date_unitati!$K:$K,MATCH($B19,Date_unitati!$B:$B,0))),"-")</f>
        <v>7.2763636363636399</v>
      </c>
      <c r="F19" s="11">
        <f>IFERROR(IF(ISBLANK(INDEX(Date_unitati!$L:$L,MATCH($B19,Date_unitati!$B:$B,0))),"-",INDEX(Date_unitati!$L:$L,MATCH($B19,Date_unitati!$B:$B,0))),"-")</f>
        <v>6.8590909090909102</v>
      </c>
      <c r="G19" s="11">
        <f>IFERROR(IF(ISBLANK(INDEX(Date_unitati!$M:$M,MATCH($B19,Date_unitati!$B:$B,0))),"-",INDEX(Date_unitati!$M:$M,MATCH($B19,Date_unitati!$B:$B,0))),"-")</f>
        <v>6.32988165680473</v>
      </c>
      <c r="H19" s="11">
        <f t="shared" si="0"/>
        <v>-0.42</v>
      </c>
      <c r="I19" s="11">
        <f t="shared" si="1"/>
        <v>-0.53</v>
      </c>
      <c r="J19" s="11">
        <f t="shared" si="2"/>
        <v>-0.95</v>
      </c>
    </row>
    <row r="20" spans="1:10" x14ac:dyDescent="0.2">
      <c r="A20" s="16">
        <v>17</v>
      </c>
      <c r="B20" s="17" t="s">
        <v>96</v>
      </c>
      <c r="C20" s="17" t="s">
        <v>97</v>
      </c>
      <c r="D20" s="16" t="s">
        <v>39</v>
      </c>
      <c r="E20" s="11">
        <f>IFERROR(IF(ISBLANK(INDEX(Date_unitati!$K:$K,MATCH($B20,Date_unitati!$B:$B,0))),"-",INDEX(Date_unitati!$K:$K,MATCH($B20,Date_unitati!$B:$B,0))),"-")</f>
        <v>6.6278225806451596</v>
      </c>
      <c r="F20" s="11">
        <f>IFERROR(IF(ISBLANK(INDEX(Date_unitati!$L:$L,MATCH($B20,Date_unitati!$B:$B,0))),"-",INDEX(Date_unitati!$L:$L,MATCH($B20,Date_unitati!$B:$B,0))),"-")</f>
        <v>6.3987499999999997</v>
      </c>
      <c r="G20" s="11">
        <f>IFERROR(IF(ISBLANK(INDEX(Date_unitati!$M:$M,MATCH($B20,Date_unitati!$B:$B,0))),"-",INDEX(Date_unitati!$M:$M,MATCH($B20,Date_unitati!$B:$B,0))),"-")</f>
        <v>6.24205607476636</v>
      </c>
      <c r="H20" s="11">
        <f t="shared" si="0"/>
        <v>-0.23</v>
      </c>
      <c r="I20" s="11">
        <f t="shared" si="1"/>
        <v>-0.16</v>
      </c>
      <c r="J20" s="11">
        <f t="shared" si="2"/>
        <v>-0.39</v>
      </c>
    </row>
    <row r="21" spans="1:10" x14ac:dyDescent="0.2">
      <c r="A21" s="16">
        <v>18</v>
      </c>
      <c r="B21" s="17" t="s">
        <v>92</v>
      </c>
      <c r="C21" s="17" t="s">
        <v>93</v>
      </c>
      <c r="D21" s="16" t="s">
        <v>39</v>
      </c>
      <c r="E21" s="11">
        <f>IFERROR(IF(ISBLANK(INDEX(Date_unitati!$K:$K,MATCH($B21,Date_unitati!$B:$B,0))),"-",INDEX(Date_unitati!$K:$K,MATCH($B21,Date_unitati!$B:$B,0))),"-")</f>
        <v>5.5205882352941202</v>
      </c>
      <c r="F21" s="11">
        <f>IFERROR(IF(ISBLANK(INDEX(Date_unitati!$L:$L,MATCH($B21,Date_unitati!$B:$B,0))),"-",INDEX(Date_unitati!$L:$L,MATCH($B21,Date_unitati!$B:$B,0))),"-")</f>
        <v>5.828125</v>
      </c>
      <c r="G21" s="11">
        <f>IFERROR(IF(ISBLANK(INDEX(Date_unitati!$M:$M,MATCH($B21,Date_unitati!$B:$B,0))),"-",INDEX(Date_unitati!$M:$M,MATCH($B21,Date_unitati!$B:$B,0))),"-")</f>
        <v>6.2</v>
      </c>
      <c r="H21" s="11">
        <f t="shared" si="0"/>
        <v>0.31</v>
      </c>
      <c r="I21" s="11">
        <f t="shared" si="1"/>
        <v>0.37</v>
      </c>
      <c r="J21" s="11">
        <f t="shared" si="2"/>
        <v>0.68</v>
      </c>
    </row>
    <row r="22" spans="1:10" x14ac:dyDescent="0.2">
      <c r="A22" s="16">
        <v>19</v>
      </c>
      <c r="B22" s="17" t="s">
        <v>76</v>
      </c>
      <c r="C22" s="17" t="s">
        <v>41</v>
      </c>
      <c r="D22" s="16" t="s">
        <v>42</v>
      </c>
      <c r="E22" s="11">
        <f>IFERROR(IF(ISBLANK(INDEX(Date_unitati!$K:$K,MATCH($B22,Date_unitati!$B:$B,0))),"-",INDEX(Date_unitati!$K:$K,MATCH($B22,Date_unitati!$B:$B,0))),"-")</f>
        <v>6.4434343434343404</v>
      </c>
      <c r="F22" s="11">
        <f>IFERROR(IF(ISBLANK(INDEX(Date_unitati!$L:$L,MATCH($B22,Date_unitati!$B:$B,0))),"-",INDEX(Date_unitati!$L:$L,MATCH($B22,Date_unitati!$B:$B,0))),"-")</f>
        <v>6.0011764705882404</v>
      </c>
      <c r="G22" s="11">
        <f>IFERROR(IF(ISBLANK(INDEX(Date_unitati!$M:$M,MATCH($B22,Date_unitati!$B:$B,0))),"-",INDEX(Date_unitati!$M:$M,MATCH($B22,Date_unitati!$B:$B,0))),"-")</f>
        <v>6.1831730769230804</v>
      </c>
      <c r="H22" s="11">
        <f t="shared" si="0"/>
        <v>-0.44</v>
      </c>
      <c r="I22" s="11">
        <f t="shared" si="1"/>
        <v>0.18</v>
      </c>
      <c r="J22" s="11">
        <f t="shared" si="2"/>
        <v>-0.26</v>
      </c>
    </row>
    <row r="23" spans="1:10" x14ac:dyDescent="0.2">
      <c r="A23" s="16">
        <v>20</v>
      </c>
      <c r="B23" s="17" t="s">
        <v>52</v>
      </c>
      <c r="C23" s="17" t="s">
        <v>53</v>
      </c>
      <c r="D23" s="16" t="s">
        <v>39</v>
      </c>
      <c r="E23" s="11">
        <f>IFERROR(IF(ISBLANK(INDEX(Date_unitati!$K:$K,MATCH($B23,Date_unitati!$B:$B,0))),"-",INDEX(Date_unitati!$K:$K,MATCH($B23,Date_unitati!$B:$B,0))),"-")</f>
        <v>6.6915094339622696</v>
      </c>
      <c r="F23" s="11">
        <f>IFERROR(IF(ISBLANK(INDEX(Date_unitati!$L:$L,MATCH($B23,Date_unitati!$B:$B,0))),"-",INDEX(Date_unitati!$L:$L,MATCH($B23,Date_unitati!$B:$B,0))),"-")</f>
        <v>6.25</v>
      </c>
      <c r="G23" s="11">
        <f>IFERROR(IF(ISBLANK(INDEX(Date_unitati!$M:$M,MATCH($B23,Date_unitati!$B:$B,0))),"-",INDEX(Date_unitati!$M:$M,MATCH($B23,Date_unitati!$B:$B,0))),"-")</f>
        <v>6.1392857142857098</v>
      </c>
      <c r="H23" s="11">
        <f t="shared" si="0"/>
        <v>-0.44</v>
      </c>
      <c r="I23" s="11">
        <f t="shared" si="1"/>
        <v>-0.11</v>
      </c>
      <c r="J23" s="11">
        <f t="shared" si="2"/>
        <v>-0.55000000000000004</v>
      </c>
    </row>
    <row r="24" spans="1:10" x14ac:dyDescent="0.2">
      <c r="A24" s="16">
        <v>21</v>
      </c>
      <c r="B24" s="17" t="s">
        <v>68</v>
      </c>
      <c r="C24" s="17" t="s">
        <v>69</v>
      </c>
      <c r="D24" s="16" t="s">
        <v>42</v>
      </c>
      <c r="E24" s="11">
        <f>IFERROR(IF(ISBLANK(INDEX(Date_unitati!$K:$K,MATCH($B24,Date_unitati!$B:$B,0))),"-",INDEX(Date_unitati!$K:$K,MATCH($B24,Date_unitati!$B:$B,0))),"-")</f>
        <v>5.8946969696969704</v>
      </c>
      <c r="F24" s="11">
        <f>IFERROR(IF(ISBLANK(INDEX(Date_unitati!$L:$L,MATCH($B24,Date_unitati!$B:$B,0))),"-",INDEX(Date_unitati!$L:$L,MATCH($B24,Date_unitati!$B:$B,0))),"-")</f>
        <v>6.1921052631578997</v>
      </c>
      <c r="G24" s="11">
        <f>IFERROR(IF(ISBLANK(INDEX(Date_unitati!$M:$M,MATCH($B24,Date_unitati!$B:$B,0))),"-",INDEX(Date_unitati!$M:$M,MATCH($B24,Date_unitati!$B:$B,0))),"-")</f>
        <v>6.1258333333333299</v>
      </c>
      <c r="H24" s="11">
        <f t="shared" si="0"/>
        <v>0.3</v>
      </c>
      <c r="I24" s="11">
        <f t="shared" si="1"/>
        <v>-7.0000000000000007E-2</v>
      </c>
      <c r="J24" s="11">
        <f t="shared" si="2"/>
        <v>0.23</v>
      </c>
    </row>
    <row r="25" spans="1:10" x14ac:dyDescent="0.2">
      <c r="A25" s="16">
        <v>22</v>
      </c>
      <c r="B25" s="17" t="s">
        <v>89</v>
      </c>
      <c r="C25" s="17" t="s">
        <v>90</v>
      </c>
      <c r="D25" s="16" t="s">
        <v>42</v>
      </c>
      <c r="E25" s="11">
        <f>IFERROR(IF(ISBLANK(INDEX(Date_unitati!$K:$K,MATCH($B25,Date_unitati!$B:$B,0))),"-",INDEX(Date_unitati!$K:$K,MATCH($B25,Date_unitati!$B:$B,0))),"-")</f>
        <v>6.8758333333333299</v>
      </c>
      <c r="F25" s="11">
        <f>IFERROR(IF(ISBLANK(INDEX(Date_unitati!$L:$L,MATCH($B25,Date_unitati!$B:$B,0))),"-",INDEX(Date_unitati!$L:$L,MATCH($B25,Date_unitati!$B:$B,0))),"-")</f>
        <v>6.4761363636363702</v>
      </c>
      <c r="G25" s="11">
        <f>IFERROR(IF(ISBLANK(INDEX(Date_unitati!$M:$M,MATCH($B25,Date_unitati!$B:$B,0))),"-",INDEX(Date_unitati!$M:$M,MATCH($B25,Date_unitati!$B:$B,0))),"-")</f>
        <v>5.89776119402985</v>
      </c>
      <c r="H25" s="11">
        <f t="shared" si="0"/>
        <v>-0.4</v>
      </c>
      <c r="I25" s="11">
        <f t="shared" si="1"/>
        <v>-0.57999999999999996</v>
      </c>
      <c r="J25" s="11">
        <f t="shared" si="2"/>
        <v>-0.98</v>
      </c>
    </row>
    <row r="26" spans="1:10" x14ac:dyDescent="0.2">
      <c r="A26" s="16">
        <v>23</v>
      </c>
      <c r="B26" s="17" t="s">
        <v>48</v>
      </c>
      <c r="C26" s="17" t="s">
        <v>41</v>
      </c>
      <c r="D26" s="16" t="s">
        <v>42</v>
      </c>
      <c r="E26" s="11">
        <f>IFERROR(IF(ISBLANK(INDEX(Date_unitati!$K:$K,MATCH($B26,Date_unitati!$B:$B,0))),"-",INDEX(Date_unitati!$K:$K,MATCH($B26,Date_unitati!$B:$B,0))),"-")</f>
        <v>6.1390909090909096</v>
      </c>
      <c r="F26" s="11">
        <f>IFERROR(IF(ISBLANK(INDEX(Date_unitati!$L:$L,MATCH($B26,Date_unitati!$B:$B,0))),"-",INDEX(Date_unitati!$L:$L,MATCH($B26,Date_unitati!$B:$B,0))),"-")</f>
        <v>5.6470588235294104</v>
      </c>
      <c r="G26" s="11">
        <f>IFERROR(IF(ISBLANK(INDEX(Date_unitati!$M:$M,MATCH($B26,Date_unitati!$B:$B,0))),"-",INDEX(Date_unitati!$M:$M,MATCH($B26,Date_unitati!$B:$B,0))),"-")</f>
        <v>5.8606382978723399</v>
      </c>
      <c r="H26" s="11">
        <f t="shared" si="0"/>
        <v>-0.49</v>
      </c>
      <c r="I26" s="11">
        <f t="shared" si="1"/>
        <v>0.21</v>
      </c>
      <c r="J26" s="11">
        <f t="shared" si="2"/>
        <v>-0.28000000000000003</v>
      </c>
    </row>
    <row r="27" spans="1:10" x14ac:dyDescent="0.2">
      <c r="A27" s="16">
        <v>24</v>
      </c>
      <c r="B27" s="17" t="s">
        <v>80</v>
      </c>
      <c r="C27" s="17" t="s">
        <v>81</v>
      </c>
      <c r="D27" s="16" t="s">
        <v>39</v>
      </c>
      <c r="E27" s="11">
        <f>IFERROR(IF(ISBLANK(INDEX(Date_unitati!$K:$K,MATCH($B27,Date_unitati!$B:$B,0))),"-",INDEX(Date_unitati!$K:$K,MATCH($B27,Date_unitati!$B:$B,0))),"-")</f>
        <v>5.4874999999999998</v>
      </c>
      <c r="F27" s="11">
        <f>IFERROR(IF(ISBLANK(INDEX(Date_unitati!$L:$L,MATCH($B27,Date_unitati!$B:$B,0))),"-",INDEX(Date_unitati!$L:$L,MATCH($B27,Date_unitati!$B:$B,0))),"-")</f>
        <v>6.1447368421052602</v>
      </c>
      <c r="G27" s="11">
        <f>IFERROR(IF(ISBLANK(INDEX(Date_unitati!$M:$M,MATCH($B27,Date_unitati!$B:$B,0))),"-",INDEX(Date_unitati!$M:$M,MATCH($B27,Date_unitati!$B:$B,0))),"-")</f>
        <v>5.8157894736842097</v>
      </c>
      <c r="H27" s="11">
        <f t="shared" si="0"/>
        <v>0.66</v>
      </c>
      <c r="I27" s="11">
        <f t="shared" si="1"/>
        <v>-0.33</v>
      </c>
      <c r="J27" s="11">
        <f t="shared" si="2"/>
        <v>0.33</v>
      </c>
    </row>
    <row r="28" spans="1:10" x14ac:dyDescent="0.2">
      <c r="A28" s="16">
        <v>25</v>
      </c>
      <c r="B28" s="17" t="s">
        <v>98</v>
      </c>
      <c r="C28" s="17" t="s">
        <v>41</v>
      </c>
      <c r="D28" s="16" t="s">
        <v>42</v>
      </c>
      <c r="E28" s="11">
        <f>IFERROR(IF(ISBLANK(INDEX(Date_unitati!$K:$K,MATCH($B28,Date_unitati!$B:$B,0))),"-",INDEX(Date_unitati!$K:$K,MATCH($B28,Date_unitati!$B:$B,0))),"-")</f>
        <v>6.90178571428571</v>
      </c>
      <c r="F28" s="11">
        <f>IFERROR(IF(ISBLANK(INDEX(Date_unitati!$L:$L,MATCH($B28,Date_unitati!$B:$B,0))),"-",INDEX(Date_unitati!$L:$L,MATCH($B28,Date_unitati!$B:$B,0))),"-")</f>
        <v>6.3107142857142904</v>
      </c>
      <c r="G28" s="11">
        <f>IFERROR(IF(ISBLANK(INDEX(Date_unitati!$M:$M,MATCH($B28,Date_unitati!$B:$B,0))),"-",INDEX(Date_unitati!$M:$M,MATCH($B28,Date_unitati!$B:$B,0))),"-")</f>
        <v>5.7892857142857101</v>
      </c>
      <c r="H28" s="11">
        <f t="shared" si="0"/>
        <v>-0.59</v>
      </c>
      <c r="I28" s="11">
        <f t="shared" si="1"/>
        <v>-0.52</v>
      </c>
      <c r="J28" s="11">
        <f t="shared" si="2"/>
        <v>-1.1100000000000001</v>
      </c>
    </row>
    <row r="29" spans="1:10" x14ac:dyDescent="0.2">
      <c r="A29" s="16">
        <v>26</v>
      </c>
      <c r="B29" s="17" t="s">
        <v>54</v>
      </c>
      <c r="C29" s="17" t="s">
        <v>51</v>
      </c>
      <c r="D29" s="16" t="s">
        <v>42</v>
      </c>
      <c r="E29" s="11">
        <f>IFERROR(IF(ISBLANK(INDEX(Date_unitati!$K:$K,MATCH($B29,Date_unitati!$B:$B,0))),"-",INDEX(Date_unitati!$K:$K,MATCH($B29,Date_unitati!$B:$B,0))),"-")</f>
        <v>6.5593750000000002</v>
      </c>
      <c r="F29" s="11">
        <f>IFERROR(IF(ISBLANK(INDEX(Date_unitati!$L:$L,MATCH($B29,Date_unitati!$B:$B,0))),"-",INDEX(Date_unitati!$L:$L,MATCH($B29,Date_unitati!$B:$B,0))),"-")</f>
        <v>6.3365384615384599</v>
      </c>
      <c r="G29" s="11">
        <f>IFERROR(IF(ISBLANK(INDEX(Date_unitati!$M:$M,MATCH($B29,Date_unitati!$B:$B,0))),"-",INDEX(Date_unitati!$M:$M,MATCH($B29,Date_unitati!$B:$B,0))),"-")</f>
        <v>5.7083333333333304</v>
      </c>
      <c r="H29" s="11">
        <f t="shared" si="0"/>
        <v>-0.22</v>
      </c>
      <c r="I29" s="11">
        <f t="shared" si="1"/>
        <v>-0.63</v>
      </c>
      <c r="J29" s="11">
        <f t="shared" si="2"/>
        <v>-0.85</v>
      </c>
    </row>
    <row r="30" spans="1:10" x14ac:dyDescent="0.2">
      <c r="A30" s="16">
        <v>27</v>
      </c>
      <c r="B30" s="17" t="s">
        <v>87</v>
      </c>
      <c r="C30" s="17" t="s">
        <v>88</v>
      </c>
      <c r="D30" s="16" t="s">
        <v>42</v>
      </c>
      <c r="E30" s="11">
        <f>IFERROR(IF(ISBLANK(INDEX(Date_unitati!$K:$K,MATCH($B30,Date_unitati!$B:$B,0))),"-",INDEX(Date_unitati!$K:$K,MATCH($B30,Date_unitati!$B:$B,0))),"-")</f>
        <v>5.7093023255814002</v>
      </c>
      <c r="F30" s="11">
        <f>IFERROR(IF(ISBLANK(INDEX(Date_unitati!$L:$L,MATCH($B30,Date_unitati!$B:$B,0))),"-",INDEX(Date_unitati!$L:$L,MATCH($B30,Date_unitati!$B:$B,0))),"-")</f>
        <v>5.17741935483871</v>
      </c>
      <c r="G30" s="11">
        <f>IFERROR(IF(ISBLANK(INDEX(Date_unitati!$M:$M,MATCH($B30,Date_unitati!$B:$B,0))),"-",INDEX(Date_unitati!$M:$M,MATCH($B30,Date_unitati!$B:$B,0))),"-")</f>
        <v>5.5923913043478297</v>
      </c>
      <c r="H30" s="11">
        <f t="shared" si="0"/>
        <v>-0.53</v>
      </c>
      <c r="I30" s="11">
        <f t="shared" si="1"/>
        <v>0.41</v>
      </c>
      <c r="J30" s="11">
        <f t="shared" si="2"/>
        <v>-0.12</v>
      </c>
    </row>
    <row r="31" spans="1:10" x14ac:dyDescent="0.2">
      <c r="A31" s="16">
        <v>28</v>
      </c>
      <c r="B31" s="17" t="s">
        <v>55</v>
      </c>
      <c r="C31" s="17" t="s">
        <v>41</v>
      </c>
      <c r="D31" s="16" t="s">
        <v>42</v>
      </c>
      <c r="E31" s="11">
        <f>IFERROR(IF(ISBLANK(INDEX(Date_unitati!$K:$K,MATCH($B31,Date_unitati!$B:$B,0))),"-",INDEX(Date_unitati!$K:$K,MATCH($B31,Date_unitati!$B:$B,0))),"-")</f>
        <v>6.1148936170212798</v>
      </c>
      <c r="F31" s="11">
        <f>IFERROR(IF(ISBLANK(INDEX(Date_unitati!$L:$L,MATCH($B31,Date_unitati!$B:$B,0))),"-",INDEX(Date_unitati!$L:$L,MATCH($B31,Date_unitati!$B:$B,0))),"-")</f>
        <v>6.0269230769230804</v>
      </c>
      <c r="G31" s="11">
        <f>IFERROR(IF(ISBLANK(INDEX(Date_unitati!$M:$M,MATCH($B31,Date_unitati!$B:$B,0))),"-",INDEX(Date_unitati!$M:$M,MATCH($B31,Date_unitati!$B:$B,0))),"-")</f>
        <v>5.5171052631578998</v>
      </c>
      <c r="H31" s="11">
        <f t="shared" si="0"/>
        <v>-0.09</v>
      </c>
      <c r="I31" s="11">
        <f t="shared" si="1"/>
        <v>-0.51</v>
      </c>
      <c r="J31" s="11">
        <f t="shared" si="2"/>
        <v>-0.6</v>
      </c>
    </row>
    <row r="32" spans="1:10" x14ac:dyDescent="0.2">
      <c r="A32" s="16">
        <v>29</v>
      </c>
      <c r="B32" s="17" t="s">
        <v>70</v>
      </c>
      <c r="C32" s="17" t="s">
        <v>71</v>
      </c>
      <c r="D32" s="16" t="s">
        <v>39</v>
      </c>
      <c r="E32" s="11">
        <f>IFERROR(IF(ISBLANK(INDEX(Date_unitati!$K:$K,MATCH($B32,Date_unitati!$B:$B,0))),"-",INDEX(Date_unitati!$K:$K,MATCH($B32,Date_unitati!$B:$B,0))),"-")</f>
        <v>6.1166666666666698</v>
      </c>
      <c r="F32" s="11">
        <f>IFERROR(IF(ISBLANK(INDEX(Date_unitati!$L:$L,MATCH($B32,Date_unitati!$B:$B,0))),"-",INDEX(Date_unitati!$L:$L,MATCH($B32,Date_unitati!$B:$B,0))),"-")</f>
        <v>4.45</v>
      </c>
      <c r="G32" s="11">
        <f>IFERROR(IF(ISBLANK(INDEX(Date_unitati!$M:$M,MATCH($B32,Date_unitati!$B:$B,0))),"-",INDEX(Date_unitati!$M:$M,MATCH($B32,Date_unitati!$B:$B,0))),"-")</f>
        <v>5.5049999999999999</v>
      </c>
      <c r="H32" s="11">
        <f t="shared" si="0"/>
        <v>-1.67</v>
      </c>
      <c r="I32" s="11">
        <f t="shared" si="1"/>
        <v>1.06</v>
      </c>
      <c r="J32" s="11">
        <f t="shared" si="2"/>
        <v>-0.61</v>
      </c>
    </row>
    <row r="33" spans="1:10" x14ac:dyDescent="0.2">
      <c r="A33" s="16">
        <v>30</v>
      </c>
      <c r="B33" s="17" t="s">
        <v>50</v>
      </c>
      <c r="C33" s="17" t="s">
        <v>51</v>
      </c>
      <c r="D33" s="16" t="s">
        <v>42</v>
      </c>
      <c r="E33" s="11">
        <f>IFERROR(IF(ISBLANK(INDEX(Date_unitati!$K:$K,MATCH($B33,Date_unitati!$B:$B,0))),"-",INDEX(Date_unitati!$K:$K,MATCH($B33,Date_unitati!$B:$B,0))),"-")</f>
        <v>6.1762499999999996</v>
      </c>
      <c r="F33" s="11">
        <f>IFERROR(IF(ISBLANK(INDEX(Date_unitati!$L:$L,MATCH($B33,Date_unitati!$B:$B,0))),"-",INDEX(Date_unitati!$L:$L,MATCH($B33,Date_unitati!$B:$B,0))),"-")</f>
        <v>6.0746268656716396</v>
      </c>
      <c r="G33" s="11">
        <f>IFERROR(IF(ISBLANK(INDEX(Date_unitati!$M:$M,MATCH($B33,Date_unitati!$B:$B,0))),"-",INDEX(Date_unitati!$M:$M,MATCH($B33,Date_unitati!$B:$B,0))),"-")</f>
        <v>5.4463768115941997</v>
      </c>
      <c r="H33" s="11">
        <f t="shared" si="0"/>
        <v>-0.1</v>
      </c>
      <c r="I33" s="11">
        <f t="shared" si="1"/>
        <v>-0.63</v>
      </c>
      <c r="J33" s="11">
        <f t="shared" si="2"/>
        <v>-0.73</v>
      </c>
    </row>
    <row r="34" spans="1:10" x14ac:dyDescent="0.2">
      <c r="A34" s="16">
        <v>31</v>
      </c>
      <c r="B34" s="17" t="s">
        <v>64</v>
      </c>
      <c r="C34" s="17" t="s">
        <v>65</v>
      </c>
      <c r="D34" s="16" t="s">
        <v>39</v>
      </c>
      <c r="E34" s="11">
        <f>IFERROR(IF(ISBLANK(INDEX(Date_unitati!$K:$K,MATCH($B34,Date_unitati!$B:$B,0))),"-",INDEX(Date_unitati!$K:$K,MATCH($B34,Date_unitati!$B:$B,0))),"-")</f>
        <v>5.7117647058823504</v>
      </c>
      <c r="F34" s="11">
        <f>IFERROR(IF(ISBLANK(INDEX(Date_unitati!$L:$L,MATCH($B34,Date_unitati!$B:$B,0))),"-",INDEX(Date_unitati!$L:$L,MATCH($B34,Date_unitati!$B:$B,0))),"-")</f>
        <v>5.1100000000000003</v>
      </c>
      <c r="G34" s="11">
        <f>IFERROR(IF(ISBLANK(INDEX(Date_unitati!$M:$M,MATCH($B34,Date_unitati!$B:$B,0))),"-",INDEX(Date_unitati!$M:$M,MATCH($B34,Date_unitati!$B:$B,0))),"-")</f>
        <v>5.3</v>
      </c>
      <c r="H34" s="11">
        <f t="shared" si="0"/>
        <v>-0.6</v>
      </c>
      <c r="I34" s="11">
        <f t="shared" si="1"/>
        <v>0.19</v>
      </c>
      <c r="J34" s="11">
        <f t="shared" si="2"/>
        <v>-0.41</v>
      </c>
    </row>
    <row r="35" spans="1:10" x14ac:dyDescent="0.2">
      <c r="A35" s="16">
        <v>32</v>
      </c>
      <c r="B35" s="17" t="s">
        <v>78</v>
      </c>
      <c r="C35" s="17" t="s">
        <v>41</v>
      </c>
      <c r="D35" s="16" t="s">
        <v>42</v>
      </c>
      <c r="E35" s="11">
        <f>IFERROR(IF(ISBLANK(INDEX(Date_unitati!$K:$K,MATCH($B35,Date_unitati!$B:$B,0))),"-",INDEX(Date_unitati!$K:$K,MATCH($B35,Date_unitati!$B:$B,0))),"-")</f>
        <v>5.1772727272727304</v>
      </c>
      <c r="F35" s="11">
        <f>IFERROR(IF(ISBLANK(INDEX(Date_unitati!$L:$L,MATCH($B35,Date_unitati!$B:$B,0))),"-",INDEX(Date_unitati!$L:$L,MATCH($B35,Date_unitati!$B:$B,0))),"-")</f>
        <v>5.5366666666666697</v>
      </c>
      <c r="G35" s="11">
        <f>IFERROR(IF(ISBLANK(INDEX(Date_unitati!$M:$M,MATCH($B35,Date_unitati!$B:$B,0))),"-",INDEX(Date_unitati!$M:$M,MATCH($B35,Date_unitati!$B:$B,0))),"-")</f>
        <v>5.2371428571428602</v>
      </c>
      <c r="H35" s="11">
        <f t="shared" si="0"/>
        <v>0.36</v>
      </c>
      <c r="I35" s="11">
        <f t="shared" si="1"/>
        <v>-0.3</v>
      </c>
      <c r="J35" s="11">
        <f t="shared" si="2"/>
        <v>0.06</v>
      </c>
    </row>
    <row r="36" spans="1:10" x14ac:dyDescent="0.2">
      <c r="A36" s="16">
        <v>33</v>
      </c>
      <c r="B36" s="17" t="s">
        <v>66</v>
      </c>
      <c r="C36" s="17" t="s">
        <v>41</v>
      </c>
      <c r="D36" s="16" t="s">
        <v>42</v>
      </c>
      <c r="E36" s="11">
        <f>IFERROR(IF(ISBLANK(INDEX(Date_unitati!$K:$K,MATCH($B36,Date_unitati!$B:$B,0))),"-",INDEX(Date_unitati!$K:$K,MATCH($B36,Date_unitati!$B:$B,0))),"-")</f>
        <v>5.48</v>
      </c>
      <c r="F36" s="11">
        <f>IFERROR(IF(ISBLANK(INDEX(Date_unitati!$L:$L,MATCH($B36,Date_unitati!$B:$B,0))),"-",INDEX(Date_unitati!$L:$L,MATCH($B36,Date_unitati!$B:$B,0))),"-")</f>
        <v>5.3272727272727298</v>
      </c>
      <c r="G36" s="11">
        <f>IFERROR(IF(ISBLANK(INDEX(Date_unitati!$M:$M,MATCH($B36,Date_unitati!$B:$B,0))),"-",INDEX(Date_unitati!$M:$M,MATCH($B36,Date_unitati!$B:$B,0))),"-")</f>
        <v>5.1949275362318801</v>
      </c>
      <c r="H36" s="11">
        <f t="shared" si="0"/>
        <v>-0.15</v>
      </c>
      <c r="I36" s="11">
        <f t="shared" si="1"/>
        <v>-0.13</v>
      </c>
      <c r="J36" s="11">
        <f t="shared" si="2"/>
        <v>-0.28999999999999998</v>
      </c>
    </row>
    <row r="37" spans="1:10" x14ac:dyDescent="0.2">
      <c r="A37" s="16">
        <v>34</v>
      </c>
      <c r="B37" s="17" t="s">
        <v>61</v>
      </c>
      <c r="C37" s="17" t="s">
        <v>41</v>
      </c>
      <c r="D37" s="16" t="s">
        <v>42</v>
      </c>
      <c r="E37" s="11">
        <f>IFERROR(IF(ISBLANK(INDEX(Date_unitati!$K:$K,MATCH($B37,Date_unitati!$B:$B,0))),"-",INDEX(Date_unitati!$K:$K,MATCH($B37,Date_unitati!$B:$B,0))),"-")</f>
        <v>5.40736842105263</v>
      </c>
      <c r="F37" s="11">
        <f>IFERROR(IF(ISBLANK(INDEX(Date_unitati!$L:$L,MATCH($B37,Date_unitati!$B:$B,0))),"-",INDEX(Date_unitati!$L:$L,MATCH($B37,Date_unitati!$B:$B,0))),"-")</f>
        <v>5.1095588235294098</v>
      </c>
      <c r="G37" s="11">
        <f>IFERROR(IF(ISBLANK(INDEX(Date_unitati!$M:$M,MATCH($B37,Date_unitati!$B:$B,0))),"-",INDEX(Date_unitati!$M:$M,MATCH($B37,Date_unitati!$B:$B,0))),"-")</f>
        <v>5.1664473684210499</v>
      </c>
      <c r="H37" s="11">
        <f t="shared" si="0"/>
        <v>-0.3</v>
      </c>
      <c r="I37" s="11">
        <f t="shared" si="1"/>
        <v>0.06</v>
      </c>
      <c r="J37" s="11">
        <f t="shared" si="2"/>
        <v>-0.24</v>
      </c>
    </row>
    <row r="38" spans="1:10" x14ac:dyDescent="0.2">
      <c r="A38" s="16">
        <v>35</v>
      </c>
      <c r="B38" s="17" t="s">
        <v>72</v>
      </c>
      <c r="C38" s="17" t="s">
        <v>73</v>
      </c>
      <c r="D38" s="16" t="s">
        <v>39</v>
      </c>
      <c r="E38" s="11">
        <f>IFERROR(IF(ISBLANK(INDEX(Date_unitati!$K:$K,MATCH($B38,Date_unitati!$B:$B,0))),"-",INDEX(Date_unitati!$K:$K,MATCH($B38,Date_unitati!$B:$B,0))),"-")</f>
        <v>5.8841666666666699</v>
      </c>
      <c r="F38" s="11">
        <f>IFERROR(IF(ISBLANK(INDEX(Date_unitati!$L:$L,MATCH($B38,Date_unitati!$B:$B,0))),"-",INDEX(Date_unitati!$L:$L,MATCH($B38,Date_unitati!$B:$B,0))),"-")</f>
        <v>5.5035714285714299</v>
      </c>
      <c r="G38" s="11">
        <f>IFERROR(IF(ISBLANK(INDEX(Date_unitati!$M:$M,MATCH($B38,Date_unitati!$B:$B,0))),"-",INDEX(Date_unitati!$M:$M,MATCH($B38,Date_unitati!$B:$B,0))),"-")</f>
        <v>5.03852459016393</v>
      </c>
      <c r="H38" s="11">
        <f t="shared" si="0"/>
        <v>-0.38</v>
      </c>
      <c r="I38" s="11">
        <f t="shared" si="1"/>
        <v>-0.47</v>
      </c>
      <c r="J38" s="11">
        <f t="shared" si="2"/>
        <v>-0.85</v>
      </c>
    </row>
    <row r="39" spans="1:10" x14ac:dyDescent="0.2">
      <c r="A39" s="16">
        <v>36</v>
      </c>
      <c r="B39" s="17" t="s">
        <v>59</v>
      </c>
      <c r="C39" s="17" t="s">
        <v>60</v>
      </c>
      <c r="D39" s="16" t="s">
        <v>39</v>
      </c>
      <c r="E39" s="11">
        <f>IFERROR(IF(ISBLANK(INDEX(Date_unitati!$K:$K,MATCH($B39,Date_unitati!$B:$B,0))),"-",INDEX(Date_unitati!$K:$K,MATCH($B39,Date_unitati!$B:$B,0))),"-")</f>
        <v>5.7068965517241397</v>
      </c>
      <c r="F39" s="11">
        <f>IFERROR(IF(ISBLANK(INDEX(Date_unitati!$L:$L,MATCH($B39,Date_unitati!$B:$B,0))),"-",INDEX(Date_unitati!$L:$L,MATCH($B39,Date_unitati!$B:$B,0))),"-")</f>
        <v>5.7176470588235304</v>
      </c>
      <c r="G39" s="11">
        <f>IFERROR(IF(ISBLANK(INDEX(Date_unitati!$M:$M,MATCH($B39,Date_unitati!$B:$B,0))),"-",INDEX(Date_unitati!$M:$M,MATCH($B39,Date_unitati!$B:$B,0))),"-")</f>
        <v>4.9071428571428601</v>
      </c>
      <c r="H39" s="11">
        <f t="shared" si="0"/>
        <v>0.01</v>
      </c>
      <c r="I39" s="11">
        <f t="shared" si="1"/>
        <v>-0.81</v>
      </c>
      <c r="J39" s="11">
        <f t="shared" si="2"/>
        <v>-0.8</v>
      </c>
    </row>
    <row r="40" spans="1:10" x14ac:dyDescent="0.2">
      <c r="A40" s="16">
        <v>37</v>
      </c>
      <c r="B40" s="17" t="s">
        <v>67</v>
      </c>
      <c r="C40" s="17" t="s">
        <v>38</v>
      </c>
      <c r="D40" s="16" t="s">
        <v>39</v>
      </c>
      <c r="E40" s="11">
        <f>IFERROR(IF(ISBLANK(INDEX(Date_unitati!$K:$K,MATCH($B40,Date_unitati!$B:$B,0))),"-",INDEX(Date_unitati!$K:$K,MATCH($B40,Date_unitati!$B:$B,0))),"-")</f>
        <v>5.0074074074074097</v>
      </c>
      <c r="F40" s="11">
        <f>IFERROR(IF(ISBLANK(INDEX(Date_unitati!$L:$L,MATCH($B40,Date_unitati!$B:$B,0))),"-",INDEX(Date_unitati!$L:$L,MATCH($B40,Date_unitati!$B:$B,0))),"-")</f>
        <v>5.4818181818181797</v>
      </c>
      <c r="G40" s="11">
        <f>IFERROR(IF(ISBLANK(INDEX(Date_unitati!$M:$M,MATCH($B40,Date_unitati!$B:$B,0))),"-",INDEX(Date_unitati!$M:$M,MATCH($B40,Date_unitati!$B:$B,0))),"-")</f>
        <v>4.4219512195122004</v>
      </c>
      <c r="H40" s="11">
        <f t="shared" si="0"/>
        <v>0.47</v>
      </c>
      <c r="I40" s="11">
        <f t="shared" si="1"/>
        <v>-1.06</v>
      </c>
      <c r="J40" s="11">
        <f t="shared" si="2"/>
        <v>-0.59</v>
      </c>
    </row>
    <row r="41" spans="1:10" x14ac:dyDescent="0.2">
      <c r="A41" s="16">
        <v>38</v>
      </c>
      <c r="B41" s="17" t="s">
        <v>79</v>
      </c>
      <c r="C41" s="17" t="s">
        <v>41</v>
      </c>
      <c r="D41" s="16" t="s">
        <v>39</v>
      </c>
      <c r="E41" s="11" t="str">
        <f>IFERROR(IF(ISBLANK(INDEX(Date_unitati!$K:$K,MATCH($B41,Date_unitati!$B:$B,0))),"-",INDEX(Date_unitati!$K:$K,MATCH($B41,Date_unitati!$B:$B,0))),"-")</f>
        <v>-</v>
      </c>
      <c r="F41" s="11" t="str">
        <f>IFERROR(IF(ISBLANK(INDEX(Date_unitati!$L:$L,MATCH($B41,Date_unitati!$B:$B,0))),"-",INDEX(Date_unitati!$L:$L,MATCH($B41,Date_unitati!$B:$B,0))),"-")</f>
        <v>-</v>
      </c>
      <c r="G41" s="11">
        <f>IFERROR(IF(ISBLANK(INDEX(Date_unitati!$M:$M,MATCH($B41,Date_unitati!$B:$B,0))),"-",INDEX(Date_unitati!$M:$M,MATCH($B41,Date_unitati!$B:$B,0))),"-")</f>
        <v>3.0750000000000002</v>
      </c>
      <c r="H41" s="11" t="str">
        <f t="shared" si="0"/>
        <v>-</v>
      </c>
      <c r="I41" s="11" t="str">
        <f t="shared" si="1"/>
        <v>-</v>
      </c>
      <c r="J41" s="11" t="str">
        <f t="shared" si="2"/>
        <v>-</v>
      </c>
    </row>
    <row r="42" spans="1:10" x14ac:dyDescent="0.2">
      <c r="A42" s="16">
        <v>39</v>
      </c>
      <c r="B42" s="17" t="s">
        <v>58</v>
      </c>
      <c r="C42" s="17" t="s">
        <v>41</v>
      </c>
      <c r="D42" s="16" t="s">
        <v>39</v>
      </c>
      <c r="E42" s="11">
        <f>IFERROR(IF(ISBLANK(INDEX(Date_unitati!$K:$K,MATCH($B42,Date_unitati!$B:$B,0))),"-",INDEX(Date_unitati!$K:$K,MATCH($B42,Date_unitati!$B:$B,0))),"-")</f>
        <v>5.5333333333333297</v>
      </c>
      <c r="F42" s="11">
        <f>IFERROR(IF(ISBLANK(INDEX(Date_unitati!$L:$L,MATCH($B42,Date_unitati!$B:$B,0))),"-",INDEX(Date_unitati!$L:$L,MATCH($B42,Date_unitati!$B:$B,0))),"-")</f>
        <v>5.7433333333333296</v>
      </c>
      <c r="G42" s="11" t="str">
        <f>IFERROR(IF(ISBLANK(INDEX(Date_unitati!$M:$M,MATCH($B42,Date_unitati!$B:$B,0))),"-",INDEX(Date_unitati!$M:$M,MATCH($B42,Date_unitati!$B:$B,0))),"-")</f>
        <v>-</v>
      </c>
      <c r="H42" s="11">
        <f t="shared" si="0"/>
        <v>0.21</v>
      </c>
      <c r="I42" s="11" t="str">
        <f t="shared" si="1"/>
        <v>-</v>
      </c>
      <c r="J42" s="11" t="str">
        <f t="shared" si="2"/>
        <v>-</v>
      </c>
    </row>
    <row r="43" spans="1:10" x14ac:dyDescent="0.2">
      <c r="A43" s="16">
        <v>40</v>
      </c>
      <c r="B43" s="17" t="s">
        <v>75</v>
      </c>
      <c r="C43" s="17" t="s">
        <v>41</v>
      </c>
      <c r="D43" s="16" t="s">
        <v>39</v>
      </c>
      <c r="E43" s="11">
        <f>IFERROR(IF(ISBLANK(INDEX(Date_unitati!$K:$K,MATCH($B43,Date_unitati!$B:$B,0))),"-",INDEX(Date_unitati!$K:$K,MATCH($B43,Date_unitati!$B:$B,0))),"-")</f>
        <v>5.5515625000000002</v>
      </c>
      <c r="F43" s="11">
        <f>IFERROR(IF(ISBLANK(INDEX(Date_unitati!$L:$L,MATCH($B43,Date_unitati!$B:$B,0))),"-",INDEX(Date_unitati!$L:$L,MATCH($B43,Date_unitati!$B:$B,0))),"-")</f>
        <v>5.3250000000000002</v>
      </c>
      <c r="G43" s="11" t="str">
        <f>IFERROR(IF(ISBLANK(INDEX(Date_unitati!$M:$M,MATCH($B43,Date_unitati!$B:$B,0))),"-",INDEX(Date_unitati!$M:$M,MATCH($B43,Date_unitati!$B:$B,0))),"-")</f>
        <v>-</v>
      </c>
      <c r="H43" s="11">
        <f t="shared" si="0"/>
        <v>-0.23</v>
      </c>
      <c r="I43" s="11" t="str">
        <f t="shared" si="1"/>
        <v>-</v>
      </c>
      <c r="J43" s="11" t="str">
        <f t="shared" si="2"/>
        <v>-</v>
      </c>
    </row>
    <row r="44" spans="1:10" x14ac:dyDescent="0.2">
      <c r="A44" s="16">
        <v>41</v>
      </c>
      <c r="B44" s="17" t="s">
        <v>74</v>
      </c>
      <c r="C44" s="17" t="s">
        <v>41</v>
      </c>
      <c r="D44" s="16" t="s">
        <v>42</v>
      </c>
      <c r="E44" s="11">
        <f>IFERROR(IF(ISBLANK(INDEX(Date_unitati!$K:$K,MATCH($B44,Date_unitati!$B:$B,0))),"-",INDEX(Date_unitati!$K:$K,MATCH($B44,Date_unitati!$B:$B,0))),"-")</f>
        <v>6.3848837209302296</v>
      </c>
      <c r="F44" s="11">
        <f>IFERROR(IF(ISBLANK(INDEX(Date_unitati!$L:$L,MATCH($B44,Date_unitati!$B:$B,0))),"-",INDEX(Date_unitati!$L:$L,MATCH($B44,Date_unitati!$B:$B,0))),"-")</f>
        <v>5.5906250000000002</v>
      </c>
      <c r="G44" s="11" t="str">
        <f>IFERROR(IF(ISBLANK(INDEX(Date_unitati!$M:$M,MATCH($B44,Date_unitati!$B:$B,0))),"-",INDEX(Date_unitati!$M:$M,MATCH($B44,Date_unitati!$B:$B,0))),"-")</f>
        <v>-</v>
      </c>
      <c r="H44" s="11">
        <f t="shared" si="0"/>
        <v>-0.79</v>
      </c>
      <c r="I44" s="11" t="str">
        <f t="shared" si="1"/>
        <v>-</v>
      </c>
      <c r="J44" s="11" t="str">
        <f t="shared" si="2"/>
        <v>-</v>
      </c>
    </row>
    <row r="45" spans="1:10" x14ac:dyDescent="0.2">
      <c r="A45" s="16">
        <v>42</v>
      </c>
      <c r="B45" s="17" t="s">
        <v>57</v>
      </c>
      <c r="C45" s="17" t="s">
        <v>41</v>
      </c>
      <c r="D45" s="16" t="s">
        <v>42</v>
      </c>
      <c r="E45" s="11">
        <f>IFERROR(IF(ISBLANK(INDEX(Date_unitati!$K:$K,MATCH($B45,Date_unitati!$B:$B,0))),"-",INDEX(Date_unitati!$K:$K,MATCH($B45,Date_unitati!$B:$B,0))),"-")</f>
        <v>8.1999999999999993</v>
      </c>
      <c r="F45" s="11" t="str">
        <f>IFERROR(IF(ISBLANK(INDEX(Date_unitati!$L:$L,MATCH($B45,Date_unitati!$B:$B,0))),"-",INDEX(Date_unitati!$L:$L,MATCH($B45,Date_unitati!$B:$B,0))),"-")</f>
        <v>-</v>
      </c>
      <c r="G45" s="11" t="str">
        <f>IFERROR(IF(ISBLANK(INDEX(Date_unitati!$M:$M,MATCH($B45,Date_unitati!$B:$B,0))),"-",INDEX(Date_unitati!$M:$M,MATCH($B45,Date_unitati!$B:$B,0))),"-")</f>
        <v>-</v>
      </c>
      <c r="H45" s="11" t="str">
        <f t="shared" si="0"/>
        <v>-</v>
      </c>
      <c r="I45" s="11" t="str">
        <f t="shared" si="1"/>
        <v>-</v>
      </c>
      <c r="J45" s="11" t="str">
        <f t="shared" si="2"/>
        <v>-</v>
      </c>
    </row>
    <row r="46" spans="1:10" x14ac:dyDescent="0.2">
      <c r="A46" s="16">
        <v>43</v>
      </c>
      <c r="B46" s="17" t="s">
        <v>77</v>
      </c>
      <c r="C46" s="17" t="s">
        <v>41</v>
      </c>
      <c r="D46" s="16" t="s">
        <v>42</v>
      </c>
      <c r="E46" s="11">
        <f>IFERROR(IF(ISBLANK(INDEX(Date_unitati!$K:$K,MATCH($B46,Date_unitati!$B:$B,0))),"-",INDEX(Date_unitati!$K:$K,MATCH($B46,Date_unitati!$B:$B,0))),"-")</f>
        <v>5.5152173913043496</v>
      </c>
      <c r="F46" s="11">
        <f>IFERROR(IF(ISBLANK(INDEX(Date_unitati!$L:$L,MATCH($B46,Date_unitati!$B:$B,0))),"-",INDEX(Date_unitati!$L:$L,MATCH($B46,Date_unitati!$B:$B,0))),"-")</f>
        <v>4.7147058823529404</v>
      </c>
      <c r="G46" s="11" t="str">
        <f>IFERROR(IF(ISBLANK(INDEX(Date_unitati!$M:$M,MATCH($B46,Date_unitati!$B:$B,0))),"-",INDEX(Date_unitati!$M:$M,MATCH($B46,Date_unitati!$B:$B,0))),"-")</f>
        <v>-</v>
      </c>
      <c r="H46" s="11">
        <f t="shared" si="0"/>
        <v>-0.8</v>
      </c>
      <c r="I46" s="11" t="str">
        <f t="shared" si="1"/>
        <v>-</v>
      </c>
      <c r="J46" s="11" t="str">
        <f t="shared" si="2"/>
        <v>-</v>
      </c>
    </row>
  </sheetData>
  <mergeCells count="1">
    <mergeCell ref="A1:J1"/>
  </mergeCells>
  <conditionalFormatting sqref="J4:J46">
    <cfRule type="colorScale" priority="2">
      <colorScale>
        <cfvo type="min"/>
        <cfvo type="num" val="0"/>
        <cfvo type="max"/>
        <color rgb="FFF8696B"/>
        <color rgb="FFFFEB84"/>
        <color rgb="FF63BE7B"/>
      </colorScale>
    </cfRule>
  </conditionalFormatting>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1"/>
  <sheetViews>
    <sheetView zoomScaleNormal="100" workbookViewId="0">
      <pane ySplit="1" topLeftCell="A2" activePane="bottomLeft" state="frozen"/>
      <selection pane="bottomLeft"/>
    </sheetView>
  </sheetViews>
  <sheetFormatPr baseColWidth="10" defaultColWidth="8.6640625" defaultRowHeight="15" x14ac:dyDescent="0.2"/>
  <cols>
    <col min="1" max="2" width="46" customWidth="1"/>
    <col min="3" max="3" width="16" customWidth="1"/>
    <col min="4" max="4" width="9" customWidth="1"/>
    <col min="5" max="10" width="10" customWidth="1"/>
    <col min="11" max="11" width="4" hidden="1" customWidth="1"/>
  </cols>
  <sheetData>
    <row r="1" spans="1:11" ht="28" x14ac:dyDescent="0.2">
      <c r="A1" s="12" t="s">
        <v>106</v>
      </c>
      <c r="B1" s="12" t="s">
        <v>22</v>
      </c>
      <c r="C1" s="12" t="s">
        <v>23</v>
      </c>
      <c r="D1" s="12" t="s">
        <v>24</v>
      </c>
      <c r="E1" s="12" t="s">
        <v>107</v>
      </c>
      <c r="F1" s="12" t="s">
        <v>28</v>
      </c>
      <c r="G1" s="12" t="s">
        <v>108</v>
      </c>
      <c r="H1" s="12" t="s">
        <v>29</v>
      </c>
      <c r="I1" s="12" t="s">
        <v>109</v>
      </c>
      <c r="J1" s="12" t="s">
        <v>30</v>
      </c>
      <c r="K1" s="12" t="s">
        <v>110</v>
      </c>
    </row>
    <row r="2" spans="1:11" x14ac:dyDescent="0.2">
      <c r="A2" s="13" t="s">
        <v>111</v>
      </c>
      <c r="B2" s="13" t="s">
        <v>37</v>
      </c>
      <c r="C2" s="13" t="s">
        <v>38</v>
      </c>
      <c r="D2" s="13" t="s">
        <v>39</v>
      </c>
      <c r="E2" s="13">
        <v>34</v>
      </c>
      <c r="F2" s="15">
        <v>7.6426470588235302</v>
      </c>
      <c r="G2" s="13">
        <v>32</v>
      </c>
      <c r="H2" s="15">
        <v>7.5437500000000002</v>
      </c>
      <c r="I2" s="13">
        <v>31</v>
      </c>
      <c r="J2" s="15">
        <v>8.3661290322580708</v>
      </c>
      <c r="K2" s="13" t="str">
        <f t="shared" ref="K2:K33" si="0">A2&amp;"||"&amp;B2</f>
        <v>Istorie||COLEGIUL "MIHAI VITEAZUL" INEU</v>
      </c>
    </row>
    <row r="3" spans="1:11" x14ac:dyDescent="0.2">
      <c r="A3" s="13" t="s">
        <v>111</v>
      </c>
      <c r="B3" s="13" t="s">
        <v>40</v>
      </c>
      <c r="C3" s="13" t="s">
        <v>41</v>
      </c>
      <c r="D3" s="13" t="s">
        <v>42</v>
      </c>
      <c r="E3" s="13">
        <v>120</v>
      </c>
      <c r="F3" s="15">
        <v>6.7874999999999996</v>
      </c>
      <c r="G3" s="13">
        <v>105</v>
      </c>
      <c r="H3" s="15">
        <v>6.6290476190476202</v>
      </c>
      <c r="I3" s="13">
        <v>124</v>
      </c>
      <c r="J3" s="15">
        <v>6.8193548387096801</v>
      </c>
      <c r="K3" s="13" t="str">
        <f t="shared" si="0"/>
        <v>Istorie||COLEGIUL DE ARTE "SABIN DRĂGOI" ARAD</v>
      </c>
    </row>
    <row r="4" spans="1:11" x14ac:dyDescent="0.2">
      <c r="A4" s="13" t="s">
        <v>111</v>
      </c>
      <c r="B4" s="13" t="s">
        <v>44</v>
      </c>
      <c r="C4" s="13" t="s">
        <v>41</v>
      </c>
      <c r="D4" s="13" t="s">
        <v>42</v>
      </c>
      <c r="E4" s="13">
        <v>70</v>
      </c>
      <c r="F4" s="15">
        <v>8.5585714285714296</v>
      </c>
      <c r="G4" s="13">
        <v>65</v>
      </c>
      <c r="H4" s="15">
        <v>8.1661538461538505</v>
      </c>
      <c r="I4" s="13">
        <v>63</v>
      </c>
      <c r="J4" s="15">
        <v>8.9650793650793705</v>
      </c>
      <c r="K4" s="13" t="str">
        <f t="shared" si="0"/>
        <v>Istorie||COLEGIUL NAŢIONAL "ELENA GHIBA BIRTA" ARAD</v>
      </c>
    </row>
    <row r="5" spans="1:11" x14ac:dyDescent="0.2">
      <c r="A5" s="13" t="s">
        <v>111</v>
      </c>
      <c r="B5" s="13" t="s">
        <v>45</v>
      </c>
      <c r="C5" s="13" t="s">
        <v>41</v>
      </c>
      <c r="D5" s="13" t="s">
        <v>42</v>
      </c>
      <c r="E5" s="13">
        <v>33</v>
      </c>
      <c r="F5" s="15">
        <v>9.2151515151515202</v>
      </c>
      <c r="G5" s="13">
        <v>31</v>
      </c>
      <c r="H5" s="15">
        <v>9.4161290322580609</v>
      </c>
      <c r="I5" s="13">
        <v>30</v>
      </c>
      <c r="J5" s="15">
        <v>9.6416666666666693</v>
      </c>
      <c r="K5" s="13" t="str">
        <f t="shared" si="0"/>
        <v>Istorie||COLEGIUL NAŢIONAL "MOISE NICOARĂ" ARAD</v>
      </c>
    </row>
    <row r="6" spans="1:11" x14ac:dyDescent="0.2">
      <c r="A6" s="13" t="s">
        <v>111</v>
      </c>
      <c r="B6" s="13" t="s">
        <v>46</v>
      </c>
      <c r="C6" s="13" t="s">
        <v>41</v>
      </c>
      <c r="D6" s="13" t="s">
        <v>42</v>
      </c>
      <c r="E6" s="13">
        <v>33</v>
      </c>
      <c r="F6" s="15">
        <v>8.9075757575757599</v>
      </c>
      <c r="G6" s="13">
        <v>53</v>
      </c>
      <c r="H6" s="15">
        <v>8.4679245283018894</v>
      </c>
      <c r="I6" s="13">
        <v>53</v>
      </c>
      <c r="J6" s="15">
        <v>8.9518867924528305</v>
      </c>
      <c r="K6" s="13" t="str">
        <f t="shared" si="0"/>
        <v>Istorie||COLEGIUL NAŢIONAL "PREPARANDIA-DIMITRIE ŢICHINDEAL" ARAD</v>
      </c>
    </row>
    <row r="7" spans="1:11" x14ac:dyDescent="0.2">
      <c r="A7" s="13" t="s">
        <v>111</v>
      </c>
      <c r="B7" s="13" t="s">
        <v>47</v>
      </c>
      <c r="C7" s="13" t="s">
        <v>41</v>
      </c>
      <c r="D7" s="13" t="s">
        <v>42</v>
      </c>
      <c r="E7" s="13">
        <v>65</v>
      </c>
      <c r="F7" s="15">
        <v>8.0792307692307705</v>
      </c>
      <c r="G7" s="13">
        <v>58</v>
      </c>
      <c r="H7" s="15">
        <v>8.2336206896551705</v>
      </c>
      <c r="I7" s="13">
        <v>64</v>
      </c>
      <c r="J7" s="15">
        <v>8.5070312500000007</v>
      </c>
      <c r="K7" s="13" t="str">
        <f t="shared" si="0"/>
        <v>Istorie||COLEGIUL NAŢIONAL "VASILE GOLDIŞ" ARAD</v>
      </c>
    </row>
    <row r="8" spans="1:11" x14ac:dyDescent="0.2">
      <c r="A8" s="13" t="s">
        <v>111</v>
      </c>
      <c r="B8" s="13" t="s">
        <v>48</v>
      </c>
      <c r="C8" s="13" t="s">
        <v>41</v>
      </c>
      <c r="D8" s="13" t="s">
        <v>42</v>
      </c>
      <c r="E8" s="13">
        <v>37</v>
      </c>
      <c r="F8" s="15">
        <v>6.4824324324324296</v>
      </c>
      <c r="G8" s="13">
        <v>12</v>
      </c>
      <c r="H8" s="15">
        <v>5.6458333333333304</v>
      </c>
      <c r="I8" s="13">
        <v>33</v>
      </c>
      <c r="J8" s="15">
        <v>6.1848484848484899</v>
      </c>
      <c r="K8" s="13" t="str">
        <f t="shared" si="0"/>
        <v>Istorie||COLEGIUL PARTICULAR "VASILE GOLDIŞ" ARAD</v>
      </c>
    </row>
    <row r="9" spans="1:11" x14ac:dyDescent="0.2">
      <c r="A9" s="13" t="s">
        <v>111</v>
      </c>
      <c r="B9" s="13" t="s">
        <v>49</v>
      </c>
      <c r="C9" s="13" t="s">
        <v>41</v>
      </c>
      <c r="D9" s="13" t="s">
        <v>39</v>
      </c>
      <c r="E9" s="13">
        <v>2</v>
      </c>
      <c r="F9" s="15">
        <v>5.7</v>
      </c>
      <c r="G9" s="13"/>
      <c r="H9" s="15"/>
      <c r="I9" s="13">
        <v>9</v>
      </c>
      <c r="J9" s="15">
        <v>8.1777777777777807</v>
      </c>
      <c r="K9" s="13" t="str">
        <f t="shared" si="0"/>
        <v>Istorie||COLEGIUL"CSIKY GERGELY" ARAD</v>
      </c>
    </row>
    <row r="10" spans="1:11" x14ac:dyDescent="0.2">
      <c r="A10" s="13" t="s">
        <v>111</v>
      </c>
      <c r="B10" s="13" t="s">
        <v>50</v>
      </c>
      <c r="C10" s="13" t="s">
        <v>51</v>
      </c>
      <c r="D10" s="13" t="s">
        <v>42</v>
      </c>
      <c r="E10" s="13">
        <v>31</v>
      </c>
      <c r="F10" s="15">
        <v>6.58709677419355</v>
      </c>
      <c r="G10" s="13">
        <v>27</v>
      </c>
      <c r="H10" s="15">
        <v>6.7907407407407403</v>
      </c>
      <c r="I10" s="13">
        <v>31</v>
      </c>
      <c r="J10" s="15">
        <v>6.73548387096774</v>
      </c>
      <c r="K10" s="13" t="str">
        <f t="shared" si="0"/>
        <v>Istorie||LICEUL "ATANASIE MARIENESCU" LIPOVA</v>
      </c>
    </row>
    <row r="11" spans="1:11" x14ac:dyDescent="0.2">
      <c r="A11" s="13" t="s">
        <v>111</v>
      </c>
      <c r="B11" s="13" t="s">
        <v>52</v>
      </c>
      <c r="C11" s="13" t="s">
        <v>53</v>
      </c>
      <c r="D11" s="13" t="s">
        <v>39</v>
      </c>
      <c r="E11" s="13">
        <v>33</v>
      </c>
      <c r="F11" s="15">
        <v>7.1469696969697001</v>
      </c>
      <c r="G11" s="13">
        <v>34</v>
      </c>
      <c r="H11" s="15">
        <v>7.6102941176470598</v>
      </c>
      <c r="I11" s="13">
        <v>28</v>
      </c>
      <c r="J11" s="15">
        <v>6.7910714285714304</v>
      </c>
      <c r="K11" s="13" t="str">
        <f t="shared" si="0"/>
        <v>Istorie||LICEUL "IOAN BUTEANU" GURAHONŢ</v>
      </c>
    </row>
    <row r="12" spans="1:11" x14ac:dyDescent="0.2">
      <c r="A12" s="13" t="s">
        <v>111</v>
      </c>
      <c r="B12" s="13" t="s">
        <v>55</v>
      </c>
      <c r="C12" s="13" t="s">
        <v>41</v>
      </c>
      <c r="D12" s="13" t="s">
        <v>42</v>
      </c>
      <c r="E12" s="13">
        <v>47</v>
      </c>
      <c r="F12" s="15">
        <v>5.7510638297872303</v>
      </c>
      <c r="G12" s="13">
        <v>39</v>
      </c>
      <c r="H12" s="15">
        <v>5.5333333333333297</v>
      </c>
      <c r="I12" s="13">
        <v>39</v>
      </c>
      <c r="J12" s="15">
        <v>5.6025641025641004</v>
      </c>
      <c r="K12" s="13" t="str">
        <f t="shared" si="0"/>
        <v>Istorie||LICEUL CU PROGRAM SPORTIV ARAD</v>
      </c>
    </row>
    <row r="13" spans="1:11" x14ac:dyDescent="0.2">
      <c r="A13" s="13" t="s">
        <v>111</v>
      </c>
      <c r="B13" s="13" t="s">
        <v>57</v>
      </c>
      <c r="C13" s="13" t="s">
        <v>41</v>
      </c>
      <c r="D13" s="13" t="s">
        <v>39</v>
      </c>
      <c r="E13" s="13">
        <v>2</v>
      </c>
      <c r="F13" s="15">
        <v>7.375</v>
      </c>
      <c r="G13" s="13"/>
      <c r="H13" s="15"/>
      <c r="I13" s="13"/>
      <c r="J13" s="15"/>
      <c r="K13" s="13" t="str">
        <f t="shared" si="0"/>
        <v>Istorie||LICEUL SPECIAL "SFÂNTA MARIA" ARAD</v>
      </c>
    </row>
    <row r="14" spans="1:11" x14ac:dyDescent="0.2">
      <c r="A14" s="13" t="s">
        <v>111</v>
      </c>
      <c r="B14" s="13" t="s">
        <v>68</v>
      </c>
      <c r="C14" s="13" t="s">
        <v>69</v>
      </c>
      <c r="D14" s="13" t="s">
        <v>42</v>
      </c>
      <c r="E14" s="13">
        <v>31</v>
      </c>
      <c r="F14" s="15">
        <v>6.5935483870967699</v>
      </c>
      <c r="G14" s="13">
        <v>21</v>
      </c>
      <c r="H14" s="15">
        <v>5.7595238095238104</v>
      </c>
      <c r="I14" s="13">
        <v>29</v>
      </c>
      <c r="J14" s="15">
        <v>6.5258620689655196</v>
      </c>
      <c r="K14" s="13" t="str">
        <f t="shared" si="0"/>
        <v>Istorie||LICEUL TEHNOLOGIC "STEFAN HELL" SÂNTANA</v>
      </c>
    </row>
    <row r="15" spans="1:11" x14ac:dyDescent="0.2">
      <c r="A15" s="13" t="s">
        <v>111</v>
      </c>
      <c r="B15" s="13" t="s">
        <v>84</v>
      </c>
      <c r="C15" s="13" t="s">
        <v>41</v>
      </c>
      <c r="D15" s="13" t="s">
        <v>42</v>
      </c>
      <c r="E15" s="13">
        <v>30</v>
      </c>
      <c r="F15" s="15">
        <v>8.2949999999999999</v>
      </c>
      <c r="G15" s="13">
        <v>29</v>
      </c>
      <c r="H15" s="15">
        <v>8.4482758620689697</v>
      </c>
      <c r="I15" s="13">
        <v>25</v>
      </c>
      <c r="J15" s="15">
        <v>9.0299999999999994</v>
      </c>
      <c r="K15" s="13" t="str">
        <f t="shared" si="0"/>
        <v>Istorie||LICEUL TEOLOGIC BAPTIST "ALEXA POPOVICI" ARAD</v>
      </c>
    </row>
    <row r="16" spans="1:11" x14ac:dyDescent="0.2">
      <c r="A16" s="13" t="s">
        <v>111</v>
      </c>
      <c r="B16" s="13" t="s">
        <v>85</v>
      </c>
      <c r="C16" s="13" t="s">
        <v>41</v>
      </c>
      <c r="D16" s="13" t="s">
        <v>42</v>
      </c>
      <c r="E16" s="13">
        <v>26</v>
      </c>
      <c r="F16" s="15">
        <v>6.3</v>
      </c>
      <c r="G16" s="13">
        <v>20</v>
      </c>
      <c r="H16" s="15">
        <v>7.0025000000000004</v>
      </c>
      <c r="I16" s="13">
        <v>28</v>
      </c>
      <c r="J16" s="15">
        <v>6.70714285714286</v>
      </c>
      <c r="K16" s="13" t="str">
        <f t="shared" si="0"/>
        <v>Istorie||LICEUL TEOLOGIC PENTICOSTAL ARAD</v>
      </c>
    </row>
    <row r="17" spans="1:11" x14ac:dyDescent="0.2">
      <c r="A17" s="13" t="s">
        <v>111</v>
      </c>
      <c r="B17" s="13" t="s">
        <v>86</v>
      </c>
      <c r="C17" s="13" t="s">
        <v>41</v>
      </c>
      <c r="D17" s="13" t="s">
        <v>42</v>
      </c>
      <c r="E17" s="13">
        <v>52</v>
      </c>
      <c r="F17" s="15">
        <v>7.6144230769230798</v>
      </c>
      <c r="G17" s="13">
        <v>36</v>
      </c>
      <c r="H17" s="15">
        <v>7.8972222222222204</v>
      </c>
      <c r="I17" s="13">
        <v>60</v>
      </c>
      <c r="J17" s="15">
        <v>8.1983333333333306</v>
      </c>
      <c r="K17" s="13" t="str">
        <f t="shared" si="0"/>
        <v>Istorie||LICEUL TEORETIC "ADAM MULLER GUTTENBRUNN" ARAD</v>
      </c>
    </row>
    <row r="18" spans="1:11" x14ac:dyDescent="0.2">
      <c r="A18" s="13" t="s">
        <v>111</v>
      </c>
      <c r="B18" s="13" t="s">
        <v>87</v>
      </c>
      <c r="C18" s="13" t="s">
        <v>88</v>
      </c>
      <c r="D18" s="13" t="s">
        <v>42</v>
      </c>
      <c r="E18" s="13">
        <v>29</v>
      </c>
      <c r="F18" s="15">
        <v>4.9413793103448302</v>
      </c>
      <c r="G18" s="13">
        <v>29</v>
      </c>
      <c r="H18" s="15">
        <v>4.7275862068965502</v>
      </c>
      <c r="I18" s="13">
        <v>26</v>
      </c>
      <c r="J18" s="15">
        <v>5.35769230769231</v>
      </c>
      <c r="K18" s="13" t="str">
        <f t="shared" si="0"/>
        <v>Istorie||LICEUL TEORETIC "GHEORGHE LAZĂR" PECICA</v>
      </c>
    </row>
    <row r="19" spans="1:11" x14ac:dyDescent="0.2">
      <c r="A19" s="13" t="s">
        <v>111</v>
      </c>
      <c r="B19" s="13" t="s">
        <v>89</v>
      </c>
      <c r="C19" s="13" t="s">
        <v>90</v>
      </c>
      <c r="D19" s="13" t="s">
        <v>42</v>
      </c>
      <c r="E19" s="13">
        <v>42</v>
      </c>
      <c r="F19" s="15">
        <v>7.1119047619047597</v>
      </c>
      <c r="G19" s="13">
        <v>43</v>
      </c>
      <c r="H19" s="15">
        <v>6.5360465116279096</v>
      </c>
      <c r="I19" s="13">
        <v>47</v>
      </c>
      <c r="J19" s="15">
        <v>6.2808510638297896</v>
      </c>
      <c r="K19" s="13" t="str">
        <f t="shared" si="0"/>
        <v>Istorie||LICEUL TEORETIC "JOZEF GREGOR TAJOVSKY" NĂDLAC</v>
      </c>
    </row>
    <row r="20" spans="1:11" x14ac:dyDescent="0.2">
      <c r="A20" s="13" t="s">
        <v>111</v>
      </c>
      <c r="B20" s="13" t="s">
        <v>91</v>
      </c>
      <c r="C20" s="13" t="s">
        <v>73</v>
      </c>
      <c r="D20" s="13" t="s">
        <v>39</v>
      </c>
      <c r="E20" s="13">
        <v>32</v>
      </c>
      <c r="F20" s="15">
        <v>7.9765625</v>
      </c>
      <c r="G20" s="13">
        <v>30</v>
      </c>
      <c r="H20" s="15">
        <v>7.1116666666666699</v>
      </c>
      <c r="I20" s="13">
        <v>54</v>
      </c>
      <c r="J20" s="15">
        <v>7.4481481481481504</v>
      </c>
      <c r="K20" s="13" t="str">
        <f t="shared" si="0"/>
        <v>Istorie||LICEUL TEORETIC "MIHAI VELICIU" CHIŞINEU CRIŞ</v>
      </c>
    </row>
    <row r="21" spans="1:11" x14ac:dyDescent="0.2">
      <c r="A21" s="13" t="s">
        <v>111</v>
      </c>
      <c r="B21" s="13" t="s">
        <v>94</v>
      </c>
      <c r="C21" s="13" t="s">
        <v>95</v>
      </c>
      <c r="D21" s="13" t="s">
        <v>39</v>
      </c>
      <c r="E21" s="13">
        <v>44</v>
      </c>
      <c r="F21" s="15">
        <v>6.6443181818181802</v>
      </c>
      <c r="G21" s="13">
        <v>35</v>
      </c>
      <c r="H21" s="15">
        <v>6.0742857142857103</v>
      </c>
      <c r="I21" s="13">
        <v>41</v>
      </c>
      <c r="J21" s="15">
        <v>6.40365853658537</v>
      </c>
      <c r="K21" s="13" t="str">
        <f t="shared" si="0"/>
        <v>Istorie||LICEUL TEORETIC PÂNCOTA</v>
      </c>
    </row>
    <row r="22" spans="1:11" x14ac:dyDescent="0.2">
      <c r="A22" s="13" t="s">
        <v>111</v>
      </c>
      <c r="B22" s="13" t="s">
        <v>96</v>
      </c>
      <c r="C22" s="13" t="s">
        <v>97</v>
      </c>
      <c r="D22" s="13" t="s">
        <v>39</v>
      </c>
      <c r="E22" s="13">
        <v>31</v>
      </c>
      <c r="F22" s="15">
        <v>7.8774193548387101</v>
      </c>
      <c r="G22" s="13">
        <v>30</v>
      </c>
      <c r="H22" s="15">
        <v>7.7450000000000001</v>
      </c>
      <c r="I22" s="13">
        <v>32</v>
      </c>
      <c r="J22" s="15">
        <v>8.0296874999999996</v>
      </c>
      <c r="K22" s="13" t="str">
        <f t="shared" si="0"/>
        <v>Istorie||LICEUL TEORETIC SEBIŞ</v>
      </c>
    </row>
    <row r="23" spans="1:11" x14ac:dyDescent="0.2">
      <c r="A23" s="13" t="s">
        <v>111</v>
      </c>
      <c r="B23" s="13" t="s">
        <v>98</v>
      </c>
      <c r="C23" s="13" t="s">
        <v>41</v>
      </c>
      <c r="D23" s="13" t="s">
        <v>42</v>
      </c>
      <c r="E23" s="13">
        <v>27</v>
      </c>
      <c r="F23" s="15">
        <v>6.7</v>
      </c>
      <c r="G23" s="13">
        <v>28</v>
      </c>
      <c r="H23" s="15">
        <v>6.4428571428571404</v>
      </c>
      <c r="I23" s="13">
        <v>27</v>
      </c>
      <c r="J23" s="15">
        <v>6.4425925925925904</v>
      </c>
      <c r="K23" s="13" t="str">
        <f t="shared" si="0"/>
        <v>Istorie||SEMINARUL TEOLOGIC ORTODOX ARAD</v>
      </c>
    </row>
    <row r="24" spans="1:11" x14ac:dyDescent="0.2">
      <c r="A24" s="13" t="s">
        <v>112</v>
      </c>
      <c r="B24" s="13" t="s">
        <v>37</v>
      </c>
      <c r="C24" s="13" t="s">
        <v>38</v>
      </c>
      <c r="D24" s="13" t="s">
        <v>39</v>
      </c>
      <c r="E24" s="13">
        <v>28</v>
      </c>
      <c r="F24" s="15">
        <v>8.6160714285714306</v>
      </c>
      <c r="G24" s="13">
        <v>17</v>
      </c>
      <c r="H24" s="15">
        <v>9.0117647058823493</v>
      </c>
      <c r="I24" s="13">
        <v>25</v>
      </c>
      <c r="J24" s="15">
        <v>8.3360000000000003</v>
      </c>
      <c r="K24" s="13" t="str">
        <f t="shared" si="0"/>
        <v>Matematică MATE-INFO||COLEGIUL "MIHAI VITEAZUL" INEU</v>
      </c>
    </row>
    <row r="25" spans="1:11" x14ac:dyDescent="0.2">
      <c r="A25" s="13" t="s">
        <v>112</v>
      </c>
      <c r="B25" s="13" t="s">
        <v>44</v>
      </c>
      <c r="C25" s="13" t="s">
        <v>41</v>
      </c>
      <c r="D25" s="13" t="s">
        <v>42</v>
      </c>
      <c r="E25" s="13">
        <v>65</v>
      </c>
      <c r="F25" s="15">
        <v>7.4084615384615402</v>
      </c>
      <c r="G25" s="13">
        <v>40</v>
      </c>
      <c r="H25" s="15">
        <v>6.3812499999999996</v>
      </c>
      <c r="I25" s="13">
        <v>49</v>
      </c>
      <c r="J25" s="15">
        <v>6.29489795918367</v>
      </c>
      <c r="K25" s="13" t="str">
        <f t="shared" si="0"/>
        <v>Matematică MATE-INFO||COLEGIUL NAŢIONAL "ELENA GHIBA BIRTA" ARAD</v>
      </c>
    </row>
    <row r="26" spans="1:11" x14ac:dyDescent="0.2">
      <c r="A26" s="13" t="s">
        <v>112</v>
      </c>
      <c r="B26" s="13" t="s">
        <v>45</v>
      </c>
      <c r="C26" s="13" t="s">
        <v>41</v>
      </c>
      <c r="D26" s="13" t="s">
        <v>42</v>
      </c>
      <c r="E26" s="13">
        <v>51</v>
      </c>
      <c r="F26" s="15">
        <v>9.4676470588235304</v>
      </c>
      <c r="G26" s="13">
        <v>49</v>
      </c>
      <c r="H26" s="15">
        <v>8.9714285714285698</v>
      </c>
      <c r="I26" s="13">
        <v>52</v>
      </c>
      <c r="J26" s="15">
        <v>8.9548076923076891</v>
      </c>
      <c r="K26" s="13" t="str">
        <f t="shared" si="0"/>
        <v>Matematică MATE-INFO||COLEGIUL NAŢIONAL "MOISE NICOARĂ" ARAD</v>
      </c>
    </row>
    <row r="27" spans="1:11" x14ac:dyDescent="0.2">
      <c r="A27" s="13" t="s">
        <v>112</v>
      </c>
      <c r="B27" s="13" t="s">
        <v>46</v>
      </c>
      <c r="C27" s="13" t="s">
        <v>41</v>
      </c>
      <c r="D27" s="13" t="s">
        <v>42</v>
      </c>
      <c r="E27" s="13">
        <v>29</v>
      </c>
      <c r="F27" s="15">
        <v>9.4862068965517299</v>
      </c>
      <c r="G27" s="13">
        <v>34</v>
      </c>
      <c r="H27" s="15">
        <v>9.1588235294117606</v>
      </c>
      <c r="I27" s="13">
        <v>30</v>
      </c>
      <c r="J27" s="15">
        <v>9.5333333333333297</v>
      </c>
      <c r="K27" s="13" t="str">
        <f t="shared" si="0"/>
        <v>Matematică MATE-INFO||COLEGIUL NAŢIONAL "PREPARANDIA-DIMITRIE ŢICHINDEAL" ARAD</v>
      </c>
    </row>
    <row r="28" spans="1:11" x14ac:dyDescent="0.2">
      <c r="A28" s="13" t="s">
        <v>112</v>
      </c>
      <c r="B28" s="13" t="s">
        <v>47</v>
      </c>
      <c r="C28" s="13" t="s">
        <v>41</v>
      </c>
      <c r="D28" s="13" t="s">
        <v>42</v>
      </c>
      <c r="E28" s="13">
        <v>63</v>
      </c>
      <c r="F28" s="15">
        <v>7.7</v>
      </c>
      <c r="G28" s="13">
        <v>34</v>
      </c>
      <c r="H28" s="15">
        <v>7.3529411764705896</v>
      </c>
      <c r="I28" s="13">
        <v>49</v>
      </c>
      <c r="J28" s="15">
        <v>7.62755102040816</v>
      </c>
      <c r="K28" s="13" t="str">
        <f t="shared" si="0"/>
        <v>Matematică MATE-INFO||COLEGIUL NAŢIONAL "VASILE GOLDIŞ" ARAD</v>
      </c>
    </row>
    <row r="29" spans="1:11" x14ac:dyDescent="0.2">
      <c r="A29" s="13" t="s">
        <v>112</v>
      </c>
      <c r="B29" s="13" t="s">
        <v>49</v>
      </c>
      <c r="C29" s="13" t="s">
        <v>41</v>
      </c>
      <c r="D29" s="13" t="s">
        <v>39</v>
      </c>
      <c r="E29" s="13">
        <v>4</v>
      </c>
      <c r="F29" s="15">
        <v>8.1</v>
      </c>
      <c r="G29" s="13">
        <v>9</v>
      </c>
      <c r="H29" s="15">
        <v>8.1611111111111097</v>
      </c>
      <c r="I29" s="13">
        <v>7</v>
      </c>
      <c r="J29" s="15">
        <v>6.5714285714285703</v>
      </c>
      <c r="K29" s="13" t="str">
        <f t="shared" si="0"/>
        <v>Matematică MATE-INFO||COLEGIUL"CSIKY GERGELY" ARAD</v>
      </c>
    </row>
    <row r="30" spans="1:11" x14ac:dyDescent="0.2">
      <c r="A30" s="13" t="s">
        <v>112</v>
      </c>
      <c r="B30" s="13" t="s">
        <v>50</v>
      </c>
      <c r="C30" s="13" t="s">
        <v>51</v>
      </c>
      <c r="D30" s="13" t="s">
        <v>42</v>
      </c>
      <c r="E30" s="13">
        <v>24</v>
      </c>
      <c r="F30" s="15">
        <v>4.875</v>
      </c>
      <c r="G30" s="13">
        <v>28</v>
      </c>
      <c r="H30" s="15">
        <v>3.4267857142857099</v>
      </c>
      <c r="I30" s="13">
        <v>17</v>
      </c>
      <c r="J30" s="15">
        <v>6.0294117647058796</v>
      </c>
      <c r="K30" s="13" t="str">
        <f t="shared" si="0"/>
        <v>Matematică MATE-INFO||LICEUL "ATANASIE MARIENESCU" LIPOVA</v>
      </c>
    </row>
    <row r="31" spans="1:11" x14ac:dyDescent="0.2">
      <c r="A31" s="13" t="s">
        <v>112</v>
      </c>
      <c r="B31" s="13" t="s">
        <v>52</v>
      </c>
      <c r="C31" s="13" t="s">
        <v>53</v>
      </c>
      <c r="D31" s="13" t="s">
        <v>39</v>
      </c>
      <c r="E31" s="13">
        <v>15</v>
      </c>
      <c r="F31" s="15">
        <v>7.02</v>
      </c>
      <c r="G31" s="13">
        <v>1</v>
      </c>
      <c r="H31" s="15">
        <v>8.15</v>
      </c>
      <c r="I31" s="13">
        <v>16</v>
      </c>
      <c r="J31" s="15">
        <v>6.2750000000000004</v>
      </c>
      <c r="K31" s="13" t="str">
        <f t="shared" si="0"/>
        <v>Matematică MATE-INFO||LICEUL "IOAN BUTEANU" GURAHONŢ</v>
      </c>
    </row>
    <row r="32" spans="1:11" x14ac:dyDescent="0.2">
      <c r="A32" s="13" t="s">
        <v>112</v>
      </c>
      <c r="B32" s="13" t="s">
        <v>56</v>
      </c>
      <c r="C32" s="13" t="s">
        <v>41</v>
      </c>
      <c r="D32" s="13" t="s">
        <v>39</v>
      </c>
      <c r="E32" s="13">
        <v>83</v>
      </c>
      <c r="F32" s="15">
        <v>7.5650602409638603</v>
      </c>
      <c r="G32" s="13">
        <v>59</v>
      </c>
      <c r="H32" s="15">
        <v>6.4932203389830496</v>
      </c>
      <c r="I32" s="13">
        <v>87</v>
      </c>
      <c r="J32" s="15">
        <v>6.6080459770114901</v>
      </c>
      <c r="K32" s="13" t="str">
        <f t="shared" si="0"/>
        <v>Matematică MATE-INFO||LICEUL NAŢIONAL DE INFORMATICĂ ARAD</v>
      </c>
    </row>
    <row r="33" spans="1:11" x14ac:dyDescent="0.2">
      <c r="A33" s="13" t="s">
        <v>112</v>
      </c>
      <c r="B33" s="13" t="s">
        <v>77</v>
      </c>
      <c r="C33" s="13" t="s">
        <v>41</v>
      </c>
      <c r="D33" s="13" t="s">
        <v>39</v>
      </c>
      <c r="E33" s="13">
        <v>1</v>
      </c>
      <c r="F33" s="15">
        <v>5.05</v>
      </c>
      <c r="G33" s="13"/>
      <c r="H33" s="15"/>
      <c r="I33" s="13"/>
      <c r="J33" s="15"/>
      <c r="K33" s="13" t="str">
        <f t="shared" si="0"/>
        <v>Matematică MATE-INFO||LICEUL TEHNOLOGIC DE TRANSPORTURI AUTO "HENRI COANDĂ" ARAD</v>
      </c>
    </row>
    <row r="34" spans="1:11" x14ac:dyDescent="0.2">
      <c r="A34" s="13" t="s">
        <v>112</v>
      </c>
      <c r="B34" s="13" t="s">
        <v>85</v>
      </c>
      <c r="C34" s="13" t="s">
        <v>41</v>
      </c>
      <c r="D34" s="13" t="s">
        <v>42</v>
      </c>
      <c r="E34" s="13">
        <v>26</v>
      </c>
      <c r="F34" s="15">
        <v>6.0961538461538503</v>
      </c>
      <c r="G34" s="13">
        <v>11</v>
      </c>
      <c r="H34" s="15">
        <v>5.4318181818181799</v>
      </c>
      <c r="I34" s="13">
        <v>18</v>
      </c>
      <c r="J34" s="15">
        <v>5.43333333333333</v>
      </c>
      <c r="K34" s="13" t="str">
        <f t="shared" ref="K34:K65" si="1">A34&amp;"||"&amp;B34</f>
        <v>Matematică MATE-INFO||LICEUL TEOLOGIC PENTICOSTAL ARAD</v>
      </c>
    </row>
    <row r="35" spans="1:11" x14ac:dyDescent="0.2">
      <c r="A35" s="13" t="s">
        <v>112</v>
      </c>
      <c r="B35" s="13" t="s">
        <v>87</v>
      </c>
      <c r="C35" s="13" t="s">
        <v>88</v>
      </c>
      <c r="D35" s="13" t="s">
        <v>42</v>
      </c>
      <c r="E35" s="13">
        <v>14</v>
      </c>
      <c r="F35" s="15">
        <v>6.1571428571428601</v>
      </c>
      <c r="G35" s="13">
        <v>1</v>
      </c>
      <c r="H35" s="15">
        <v>3.9</v>
      </c>
      <c r="I35" s="13">
        <v>18</v>
      </c>
      <c r="J35" s="15">
        <v>5.2666666666666702</v>
      </c>
      <c r="K35" s="13" t="str">
        <f t="shared" si="1"/>
        <v>Matematică MATE-INFO||LICEUL TEORETIC "GHEORGHE LAZĂR" PECICA</v>
      </c>
    </row>
    <row r="36" spans="1:11" x14ac:dyDescent="0.2">
      <c r="A36" s="13" t="s">
        <v>112</v>
      </c>
      <c r="B36" s="13" t="s">
        <v>89</v>
      </c>
      <c r="C36" s="13" t="s">
        <v>90</v>
      </c>
      <c r="D36" s="13" t="s">
        <v>42</v>
      </c>
      <c r="E36" s="13">
        <v>18</v>
      </c>
      <c r="F36" s="15">
        <v>5.93888888888889</v>
      </c>
      <c r="G36" s="13">
        <v>1</v>
      </c>
      <c r="H36" s="15">
        <v>2.9</v>
      </c>
      <c r="I36" s="13">
        <v>18</v>
      </c>
      <c r="J36" s="15">
        <v>5.24722222222222</v>
      </c>
      <c r="K36" s="13" t="str">
        <f t="shared" si="1"/>
        <v>Matematică MATE-INFO||LICEUL TEORETIC "JOZEF GREGOR TAJOVSKY" NĂDLAC</v>
      </c>
    </row>
    <row r="37" spans="1:11" x14ac:dyDescent="0.2">
      <c r="A37" s="13" t="s">
        <v>112</v>
      </c>
      <c r="B37" s="13" t="s">
        <v>91</v>
      </c>
      <c r="C37" s="13" t="s">
        <v>73</v>
      </c>
      <c r="D37" s="13" t="s">
        <v>39</v>
      </c>
      <c r="E37" s="13">
        <v>28</v>
      </c>
      <c r="F37" s="15">
        <v>8.2892857142857199</v>
      </c>
      <c r="G37" s="13">
        <v>16</v>
      </c>
      <c r="H37" s="15">
        <v>7.7718749999999996</v>
      </c>
      <c r="I37" s="13">
        <v>30</v>
      </c>
      <c r="J37" s="15">
        <v>8.4466666666666708</v>
      </c>
      <c r="K37" s="13" t="str">
        <f t="shared" si="1"/>
        <v>Matematică MATE-INFO||LICEUL TEORETIC "MIHAI VELICIU" CHIŞINEU CRIŞ</v>
      </c>
    </row>
    <row r="38" spans="1:11" x14ac:dyDescent="0.2">
      <c r="A38" s="13" t="s">
        <v>112</v>
      </c>
      <c r="B38" s="13" t="s">
        <v>94</v>
      </c>
      <c r="C38" s="13" t="s">
        <v>95</v>
      </c>
      <c r="D38" s="13" t="s">
        <v>39</v>
      </c>
      <c r="E38" s="13">
        <v>27</v>
      </c>
      <c r="F38" s="15">
        <v>5.6333333333333302</v>
      </c>
      <c r="G38" s="13">
        <v>20</v>
      </c>
      <c r="H38" s="15">
        <v>5.63</v>
      </c>
      <c r="I38" s="13">
        <v>27</v>
      </c>
      <c r="J38" s="15">
        <v>6.2907407407407403</v>
      </c>
      <c r="K38" s="13" t="str">
        <f t="shared" si="1"/>
        <v>Matematică MATE-INFO||LICEUL TEORETIC PÂNCOTA</v>
      </c>
    </row>
    <row r="39" spans="1:11" x14ac:dyDescent="0.2">
      <c r="A39" s="13" t="s">
        <v>112</v>
      </c>
      <c r="B39" s="13" t="s">
        <v>96</v>
      </c>
      <c r="C39" s="13" t="s">
        <v>97</v>
      </c>
      <c r="D39" s="13" t="s">
        <v>39</v>
      </c>
      <c r="E39" s="13">
        <v>29</v>
      </c>
      <c r="F39" s="15">
        <v>8.3396551724137904</v>
      </c>
      <c r="G39" s="13">
        <v>18</v>
      </c>
      <c r="H39" s="15">
        <v>8.2444444444444507</v>
      </c>
      <c r="I39" s="13">
        <v>20</v>
      </c>
      <c r="J39" s="15">
        <v>6.0075000000000003</v>
      </c>
      <c r="K39" s="13" t="str">
        <f t="shared" si="1"/>
        <v>Matematică MATE-INFO||LICEUL TEORETIC SEBIŞ</v>
      </c>
    </row>
    <row r="40" spans="1:11" x14ac:dyDescent="0.2">
      <c r="A40" s="13" t="s">
        <v>113</v>
      </c>
      <c r="B40" s="13" t="s">
        <v>46</v>
      </c>
      <c r="C40" s="13" t="s">
        <v>41</v>
      </c>
      <c r="D40" s="13" t="s">
        <v>42</v>
      </c>
      <c r="E40" s="13">
        <v>59</v>
      </c>
      <c r="F40" s="15">
        <v>8.7203389830508495</v>
      </c>
      <c r="G40" s="13">
        <v>47</v>
      </c>
      <c r="H40" s="15">
        <v>9.0382978723404293</v>
      </c>
      <c r="I40" s="13">
        <v>46</v>
      </c>
      <c r="J40" s="15">
        <v>9.1934782608695702</v>
      </c>
      <c r="K40" s="13" t="str">
        <f t="shared" si="1"/>
        <v>Matematică PED||COLEGIUL NAŢIONAL "PREPARANDIA-DIMITRIE ŢICHINDEAL" ARAD</v>
      </c>
    </row>
    <row r="41" spans="1:11" x14ac:dyDescent="0.2">
      <c r="A41" s="13" t="s">
        <v>114</v>
      </c>
      <c r="B41" s="13" t="s">
        <v>37</v>
      </c>
      <c r="C41" s="13" t="s">
        <v>38</v>
      </c>
      <c r="D41" s="13" t="s">
        <v>39</v>
      </c>
      <c r="E41" s="13">
        <v>29</v>
      </c>
      <c r="F41" s="15">
        <v>7.43965517241379</v>
      </c>
      <c r="G41" s="13">
        <v>15</v>
      </c>
      <c r="H41" s="15">
        <v>5.9</v>
      </c>
      <c r="I41" s="13">
        <v>23</v>
      </c>
      <c r="J41" s="15">
        <v>6.6434782608695704</v>
      </c>
      <c r="K41" s="13" t="str">
        <f t="shared" si="1"/>
        <v>Matematică ST-NAT||COLEGIUL "MIHAI VITEAZUL" INEU</v>
      </c>
    </row>
    <row r="42" spans="1:11" x14ac:dyDescent="0.2">
      <c r="A42" s="13" t="s">
        <v>114</v>
      </c>
      <c r="B42" s="13" t="s">
        <v>44</v>
      </c>
      <c r="C42" s="13" t="s">
        <v>41</v>
      </c>
      <c r="D42" s="13" t="s">
        <v>42</v>
      </c>
      <c r="E42" s="13">
        <v>30</v>
      </c>
      <c r="F42" s="15">
        <v>7.48166666666667</v>
      </c>
      <c r="G42" s="13">
        <v>20</v>
      </c>
      <c r="H42" s="15">
        <v>6.2424999999999997</v>
      </c>
      <c r="I42" s="13">
        <v>59</v>
      </c>
      <c r="J42" s="15">
        <v>6.7652542372881399</v>
      </c>
      <c r="K42" s="13" t="str">
        <f t="shared" si="1"/>
        <v>Matematică ST-NAT||COLEGIUL NAŢIONAL "ELENA GHIBA BIRTA" ARAD</v>
      </c>
    </row>
    <row r="43" spans="1:11" x14ac:dyDescent="0.2">
      <c r="A43" s="13" t="s">
        <v>114</v>
      </c>
      <c r="B43" s="13" t="s">
        <v>45</v>
      </c>
      <c r="C43" s="13" t="s">
        <v>41</v>
      </c>
      <c r="D43" s="13" t="s">
        <v>42</v>
      </c>
      <c r="E43" s="13">
        <v>89</v>
      </c>
      <c r="F43" s="15">
        <v>9.0039325842696591</v>
      </c>
      <c r="G43" s="13">
        <v>85</v>
      </c>
      <c r="H43" s="15">
        <v>8.6858823529411797</v>
      </c>
      <c r="I43" s="13">
        <v>80</v>
      </c>
      <c r="J43" s="15">
        <v>8.4806249999999999</v>
      </c>
      <c r="K43" s="13" t="str">
        <f t="shared" si="1"/>
        <v>Matematică ST-NAT||COLEGIUL NAŢIONAL "MOISE NICOARĂ" ARAD</v>
      </c>
    </row>
    <row r="44" spans="1:11" x14ac:dyDescent="0.2">
      <c r="A44" s="13" t="s">
        <v>114</v>
      </c>
      <c r="B44" s="13" t="s">
        <v>47</v>
      </c>
      <c r="C44" s="13" t="s">
        <v>41</v>
      </c>
      <c r="D44" s="13" t="s">
        <v>42</v>
      </c>
      <c r="E44" s="13">
        <v>31</v>
      </c>
      <c r="F44" s="15">
        <v>8.9677419354838701</v>
      </c>
      <c r="G44" s="13">
        <v>30</v>
      </c>
      <c r="H44" s="15">
        <v>8.4183333333333294</v>
      </c>
      <c r="I44" s="13">
        <v>29</v>
      </c>
      <c r="J44" s="15">
        <v>8.0896551724137904</v>
      </c>
      <c r="K44" s="13" t="str">
        <f t="shared" si="1"/>
        <v>Matematică ST-NAT||COLEGIUL NAŢIONAL "VASILE GOLDIŞ" ARAD</v>
      </c>
    </row>
    <row r="45" spans="1:11" x14ac:dyDescent="0.2">
      <c r="A45" s="13" t="s">
        <v>114</v>
      </c>
      <c r="B45" s="13" t="s">
        <v>49</v>
      </c>
      <c r="C45" s="13" t="s">
        <v>41</v>
      </c>
      <c r="D45" s="13" t="s">
        <v>39</v>
      </c>
      <c r="E45" s="13">
        <v>7</v>
      </c>
      <c r="F45" s="15">
        <v>7.9071428571428601</v>
      </c>
      <c r="G45" s="13">
        <v>11</v>
      </c>
      <c r="H45" s="15">
        <v>7.6318181818181801</v>
      </c>
      <c r="I45" s="13">
        <v>13</v>
      </c>
      <c r="J45" s="15">
        <v>6.9615384615384599</v>
      </c>
      <c r="K45" s="13" t="str">
        <f t="shared" si="1"/>
        <v>Matematică ST-NAT||COLEGIUL"CSIKY GERGELY" ARAD</v>
      </c>
    </row>
    <row r="46" spans="1:11" x14ac:dyDescent="0.2">
      <c r="A46" s="13" t="s">
        <v>114</v>
      </c>
      <c r="B46" s="13" t="s">
        <v>62</v>
      </c>
      <c r="C46" s="13" t="s">
        <v>63</v>
      </c>
      <c r="D46" s="13" t="s">
        <v>42</v>
      </c>
      <c r="E46" s="13"/>
      <c r="F46" s="15"/>
      <c r="G46" s="13">
        <v>1</v>
      </c>
      <c r="H46" s="15">
        <v>5.15</v>
      </c>
      <c r="I46" s="13">
        <v>18</v>
      </c>
      <c r="J46" s="15">
        <v>6.625</v>
      </c>
      <c r="K46" s="13" t="str">
        <f t="shared" si="1"/>
        <v>Matematică ST-NAT||LICEUL TEHNOLOGIC "ION CREANGĂ" CURTICI</v>
      </c>
    </row>
    <row r="47" spans="1:11" x14ac:dyDescent="0.2">
      <c r="A47" s="13" t="s">
        <v>114</v>
      </c>
      <c r="B47" s="13" t="s">
        <v>76</v>
      </c>
      <c r="C47" s="13" t="s">
        <v>41</v>
      </c>
      <c r="D47" s="13" t="s">
        <v>42</v>
      </c>
      <c r="E47" s="13"/>
      <c r="F47" s="15"/>
      <c r="G47" s="13">
        <v>4</v>
      </c>
      <c r="H47" s="15">
        <v>3.8374999999999999</v>
      </c>
      <c r="I47" s="13">
        <v>4</v>
      </c>
      <c r="J47" s="15">
        <v>4.8375000000000004</v>
      </c>
      <c r="K47" s="13" t="str">
        <f t="shared" si="1"/>
        <v>Matematică ST-NAT||LICEUL TEHNOLOGIC DE INDUSTRIE ALIMENTARĂ ARAD</v>
      </c>
    </row>
    <row r="48" spans="1:11" x14ac:dyDescent="0.2">
      <c r="A48" s="13" t="s">
        <v>114</v>
      </c>
      <c r="B48" s="13" t="s">
        <v>84</v>
      </c>
      <c r="C48" s="13" t="s">
        <v>41</v>
      </c>
      <c r="D48" s="13" t="s">
        <v>42</v>
      </c>
      <c r="E48" s="13">
        <v>29</v>
      </c>
      <c r="F48" s="15">
        <v>8.9362068965517203</v>
      </c>
      <c r="G48" s="13">
        <v>22</v>
      </c>
      <c r="H48" s="15">
        <v>8.2977272727272702</v>
      </c>
      <c r="I48" s="13">
        <v>27</v>
      </c>
      <c r="J48" s="15">
        <v>8.3074074074074105</v>
      </c>
      <c r="K48" s="13" t="str">
        <f t="shared" si="1"/>
        <v>Matematică ST-NAT||LICEUL TEOLOGIC BAPTIST "ALEXA POPOVICI" ARAD</v>
      </c>
    </row>
    <row r="49" spans="1:11" x14ac:dyDescent="0.2">
      <c r="A49" s="13" t="s">
        <v>114</v>
      </c>
      <c r="B49" s="13" t="s">
        <v>86</v>
      </c>
      <c r="C49" s="13" t="s">
        <v>41</v>
      </c>
      <c r="D49" s="13" t="s">
        <v>42</v>
      </c>
      <c r="E49" s="13">
        <v>54</v>
      </c>
      <c r="F49" s="15">
        <v>6.31388888888889</v>
      </c>
      <c r="G49" s="13">
        <v>8</v>
      </c>
      <c r="H49" s="15">
        <v>7.8375000000000004</v>
      </c>
      <c r="I49" s="13">
        <v>37</v>
      </c>
      <c r="J49" s="15">
        <v>6.2405405405405396</v>
      </c>
      <c r="K49" s="13" t="str">
        <f t="shared" si="1"/>
        <v>Matematică ST-NAT||LICEUL TEORETIC "ADAM MULLER GUTTENBRUNN" ARAD</v>
      </c>
    </row>
    <row r="50" spans="1:11" x14ac:dyDescent="0.2">
      <c r="A50" s="13" t="s">
        <v>114</v>
      </c>
      <c r="B50" s="13" t="s">
        <v>91</v>
      </c>
      <c r="C50" s="13" t="s">
        <v>73</v>
      </c>
      <c r="D50" s="13" t="s">
        <v>39</v>
      </c>
      <c r="E50" s="13">
        <v>34</v>
      </c>
      <c r="F50" s="15">
        <v>6.4735294117647104</v>
      </c>
      <c r="G50" s="13">
        <v>19</v>
      </c>
      <c r="H50" s="15">
        <v>3.40263157894737</v>
      </c>
      <c r="I50" s="13">
        <v>21</v>
      </c>
      <c r="J50" s="15">
        <v>5.2904761904761903</v>
      </c>
      <c r="K50" s="13" t="str">
        <f t="shared" si="1"/>
        <v>Matematică ST-NAT||LICEUL TEORETIC "MIHAI VELICIU" CHIŞINEU CRIŞ</v>
      </c>
    </row>
    <row r="51" spans="1:11" x14ac:dyDescent="0.2">
      <c r="A51" s="13" t="s">
        <v>114</v>
      </c>
      <c r="B51" s="13" t="s">
        <v>92</v>
      </c>
      <c r="C51" s="13" t="s">
        <v>93</v>
      </c>
      <c r="D51" s="13" t="s">
        <v>39</v>
      </c>
      <c r="E51" s="13">
        <v>17</v>
      </c>
      <c r="F51" s="15">
        <v>4.5294117647058796</v>
      </c>
      <c r="G51" s="13">
        <v>15</v>
      </c>
      <c r="H51" s="15">
        <v>4.3433333333333302</v>
      </c>
      <c r="I51" s="13">
        <v>2</v>
      </c>
      <c r="J51" s="15">
        <v>3.55</v>
      </c>
      <c r="K51" s="13" t="str">
        <f t="shared" si="1"/>
        <v>Matematică ST-NAT||LICEUL TEORETIC CERMEI</v>
      </c>
    </row>
    <row r="52" spans="1:11" x14ac:dyDescent="0.2">
      <c r="A52" s="13" t="s">
        <v>114</v>
      </c>
      <c r="B52" s="13" t="s">
        <v>96</v>
      </c>
      <c r="C52" s="13" t="s">
        <v>97</v>
      </c>
      <c r="D52" s="13" t="s">
        <v>39</v>
      </c>
      <c r="E52" s="13">
        <v>30</v>
      </c>
      <c r="F52" s="15">
        <v>5.6333333333333302</v>
      </c>
      <c r="G52" s="13">
        <v>22</v>
      </c>
      <c r="H52" s="15">
        <v>5.15227272727273</v>
      </c>
      <c r="I52" s="13">
        <v>33</v>
      </c>
      <c r="J52" s="15">
        <v>6.6560606060606098</v>
      </c>
      <c r="K52" s="13" t="str">
        <f t="shared" si="1"/>
        <v>Matematică ST-NAT||LICEUL TEORETIC SEBIŞ</v>
      </c>
    </row>
    <row r="53" spans="1:11" x14ac:dyDescent="0.2">
      <c r="A53" s="13" t="s">
        <v>115</v>
      </c>
      <c r="B53" s="13" t="s">
        <v>37</v>
      </c>
      <c r="C53" s="13" t="s">
        <v>38</v>
      </c>
      <c r="D53" s="13" t="s">
        <v>39</v>
      </c>
      <c r="E53" s="13">
        <v>72</v>
      </c>
      <c r="F53" s="15">
        <v>5.84513888888889</v>
      </c>
      <c r="G53" s="13">
        <v>56</v>
      </c>
      <c r="H53" s="15">
        <v>5.1794642857142899</v>
      </c>
      <c r="I53" s="13">
        <v>87</v>
      </c>
      <c r="J53" s="15">
        <v>4.8632183908046001</v>
      </c>
      <c r="K53" s="13" t="str">
        <f t="shared" si="1"/>
        <v>Matematică TEHN||COLEGIUL "MIHAI VITEAZUL" INEU</v>
      </c>
    </row>
    <row r="54" spans="1:11" x14ac:dyDescent="0.2">
      <c r="A54" s="13" t="s">
        <v>115</v>
      </c>
      <c r="B54" s="13" t="s">
        <v>43</v>
      </c>
      <c r="C54" s="13" t="s">
        <v>41</v>
      </c>
      <c r="D54" s="13" t="s">
        <v>42</v>
      </c>
      <c r="E54" s="13">
        <v>149</v>
      </c>
      <c r="F54" s="15">
        <v>7.6966442953020104</v>
      </c>
      <c r="G54" s="13">
        <v>120</v>
      </c>
      <c r="H54" s="15">
        <v>6.6008333333333304</v>
      </c>
      <c r="I54" s="13">
        <v>162</v>
      </c>
      <c r="J54" s="15">
        <v>6.9314814814814802</v>
      </c>
      <c r="K54" s="13" t="str">
        <f t="shared" si="1"/>
        <v>Matematică TEHN||COLEGIUL ECONOMIC ARAD</v>
      </c>
    </row>
    <row r="55" spans="1:11" x14ac:dyDescent="0.2">
      <c r="A55" s="13" t="s">
        <v>115</v>
      </c>
      <c r="B55" s="13" t="s">
        <v>48</v>
      </c>
      <c r="C55" s="13" t="s">
        <v>41</v>
      </c>
      <c r="D55" s="13" t="s">
        <v>42</v>
      </c>
      <c r="E55" s="13">
        <v>18</v>
      </c>
      <c r="F55" s="15">
        <v>6.87777777777778</v>
      </c>
      <c r="G55" s="13">
        <v>6</v>
      </c>
      <c r="H55" s="15">
        <v>5.0833333333333304</v>
      </c>
      <c r="I55" s="13">
        <v>15</v>
      </c>
      <c r="J55" s="15">
        <v>5.3266666666666698</v>
      </c>
      <c r="K55" s="13" t="str">
        <f t="shared" si="1"/>
        <v>Matematică TEHN||COLEGIUL PARTICULAR "VASILE GOLDIŞ" ARAD</v>
      </c>
    </row>
    <row r="56" spans="1:11" x14ac:dyDescent="0.2">
      <c r="A56" s="13" t="s">
        <v>115</v>
      </c>
      <c r="B56" s="13" t="s">
        <v>49</v>
      </c>
      <c r="C56" s="13" t="s">
        <v>41</v>
      </c>
      <c r="D56" s="13" t="s">
        <v>39</v>
      </c>
      <c r="E56" s="13">
        <v>22</v>
      </c>
      <c r="F56" s="15">
        <v>6.5363636363636397</v>
      </c>
      <c r="G56" s="13">
        <v>23</v>
      </c>
      <c r="H56" s="15">
        <v>6.3456521739130398</v>
      </c>
      <c r="I56" s="13">
        <v>21</v>
      </c>
      <c r="J56" s="15">
        <v>6.35952380952381</v>
      </c>
      <c r="K56" s="13" t="str">
        <f t="shared" si="1"/>
        <v>Matematică TEHN||COLEGIUL"CSIKY GERGELY" ARAD</v>
      </c>
    </row>
    <row r="57" spans="1:11" x14ac:dyDescent="0.2">
      <c r="A57" s="13" t="s">
        <v>115</v>
      </c>
      <c r="B57" s="13" t="s">
        <v>50</v>
      </c>
      <c r="C57" s="13" t="s">
        <v>51</v>
      </c>
      <c r="D57" s="13" t="s">
        <v>42</v>
      </c>
      <c r="E57" s="13">
        <v>24</v>
      </c>
      <c r="F57" s="15">
        <v>3.05</v>
      </c>
      <c r="G57" s="13">
        <v>9</v>
      </c>
      <c r="H57" s="15">
        <v>3.7888888888888901</v>
      </c>
      <c r="I57" s="13">
        <v>19</v>
      </c>
      <c r="J57" s="15">
        <v>2.8421052631579</v>
      </c>
      <c r="K57" s="13" t="str">
        <f t="shared" si="1"/>
        <v>Matematică TEHN||LICEUL "ATANASIE MARIENESCU" LIPOVA</v>
      </c>
    </row>
    <row r="58" spans="1:11" x14ac:dyDescent="0.2">
      <c r="A58" s="13" t="s">
        <v>115</v>
      </c>
      <c r="B58" s="13" t="s">
        <v>52</v>
      </c>
      <c r="C58" s="13" t="s">
        <v>53</v>
      </c>
      <c r="D58" s="13" t="s">
        <v>39</v>
      </c>
      <c r="E58" s="13">
        <v>6</v>
      </c>
      <c r="F58" s="15">
        <v>4.2249999999999996</v>
      </c>
      <c r="G58" s="13">
        <v>6</v>
      </c>
      <c r="H58" s="15">
        <v>3.3333333333333299</v>
      </c>
      <c r="I58" s="13">
        <v>12</v>
      </c>
      <c r="J58" s="15">
        <v>4.30833333333333</v>
      </c>
      <c r="K58" s="13" t="str">
        <f t="shared" si="1"/>
        <v>Matematică TEHN||LICEUL "IOAN BUTEANU" GURAHONŢ</v>
      </c>
    </row>
    <row r="59" spans="1:11" x14ac:dyDescent="0.2">
      <c r="A59" s="13" t="s">
        <v>115</v>
      </c>
      <c r="B59" s="13" t="s">
        <v>54</v>
      </c>
      <c r="C59" s="13" t="s">
        <v>51</v>
      </c>
      <c r="D59" s="13" t="s">
        <v>42</v>
      </c>
      <c r="E59" s="13">
        <v>32</v>
      </c>
      <c r="F59" s="15">
        <v>6.8718750000000002</v>
      </c>
      <c r="G59" s="13">
        <v>25</v>
      </c>
      <c r="H59" s="15">
        <v>6.306</v>
      </c>
      <c r="I59" s="13">
        <v>34</v>
      </c>
      <c r="J59" s="15">
        <v>5.9426470588235301</v>
      </c>
      <c r="K59" s="13" t="str">
        <f t="shared" si="1"/>
        <v>Matematică TEHN||LICEUL "SEVER BOCU" LIPOVA</v>
      </c>
    </row>
    <row r="60" spans="1:11" x14ac:dyDescent="0.2">
      <c r="A60" s="13" t="s">
        <v>115</v>
      </c>
      <c r="B60" s="13" t="s">
        <v>56</v>
      </c>
      <c r="C60" s="13" t="s">
        <v>41</v>
      </c>
      <c r="D60" s="13" t="s">
        <v>39</v>
      </c>
      <c r="E60" s="13">
        <v>7</v>
      </c>
      <c r="F60" s="15">
        <v>5.8928571428571397</v>
      </c>
      <c r="G60" s="13">
        <v>2</v>
      </c>
      <c r="H60" s="15">
        <v>6.0750000000000002</v>
      </c>
      <c r="I60" s="13">
        <v>4</v>
      </c>
      <c r="J60" s="15">
        <v>4.55</v>
      </c>
      <c r="K60" s="13" t="str">
        <f t="shared" si="1"/>
        <v>Matematică TEHN||LICEUL NAŢIONAL DE INFORMATICĂ ARAD</v>
      </c>
    </row>
    <row r="61" spans="1:11" x14ac:dyDescent="0.2">
      <c r="A61" s="13" t="s">
        <v>115</v>
      </c>
      <c r="B61" s="13" t="s">
        <v>58</v>
      </c>
      <c r="C61" s="13" t="s">
        <v>41</v>
      </c>
      <c r="D61" s="13" t="s">
        <v>39</v>
      </c>
      <c r="E61" s="13">
        <v>35</v>
      </c>
      <c r="F61" s="15">
        <v>5.50428571428571</v>
      </c>
      <c r="G61" s="13">
        <v>13</v>
      </c>
      <c r="H61" s="15">
        <v>5.9115384615384601</v>
      </c>
      <c r="I61" s="13"/>
      <c r="J61" s="15"/>
      <c r="K61" s="13" t="str">
        <f t="shared" si="1"/>
        <v>Matematică TEHN||LICEUL TEHNOLOGIC "AUREL VLAICU" ARAD</v>
      </c>
    </row>
    <row r="62" spans="1:11" x14ac:dyDescent="0.2">
      <c r="A62" s="13" t="s">
        <v>115</v>
      </c>
      <c r="B62" s="13" t="s">
        <v>59</v>
      </c>
      <c r="C62" s="13" t="s">
        <v>60</v>
      </c>
      <c r="D62" s="13" t="s">
        <v>39</v>
      </c>
      <c r="E62" s="13">
        <v>29</v>
      </c>
      <c r="F62" s="15">
        <v>4.9827586206896601</v>
      </c>
      <c r="G62" s="13">
        <v>17</v>
      </c>
      <c r="H62" s="15">
        <v>3.75588235294118</v>
      </c>
      <c r="I62" s="13">
        <v>12</v>
      </c>
      <c r="J62" s="15">
        <v>4.7374999999999998</v>
      </c>
      <c r="K62" s="13" t="str">
        <f t="shared" si="1"/>
        <v>Matematică TEHN||LICEUL TEHNOLOGIC "EMIL CRĂCIUN LĂZUREANU" BELIU</v>
      </c>
    </row>
    <row r="63" spans="1:11" x14ac:dyDescent="0.2">
      <c r="A63" s="13" t="s">
        <v>115</v>
      </c>
      <c r="B63" s="13" t="s">
        <v>61</v>
      </c>
      <c r="C63" s="13" t="s">
        <v>41</v>
      </c>
      <c r="D63" s="13" t="s">
        <v>42</v>
      </c>
      <c r="E63" s="13">
        <v>91</v>
      </c>
      <c r="F63" s="15">
        <v>3.9956043956044001</v>
      </c>
      <c r="G63" s="13">
        <v>60</v>
      </c>
      <c r="H63" s="15">
        <v>3.8916666666666702</v>
      </c>
      <c r="I63" s="13">
        <v>73</v>
      </c>
      <c r="J63" s="15">
        <v>3.8534246575342501</v>
      </c>
      <c r="K63" s="13" t="str">
        <f t="shared" si="1"/>
        <v>Matematică TEHN||LICEUL TEHNOLOGIC "FRANCISC NEUMAN" ARAD</v>
      </c>
    </row>
    <row r="64" spans="1:11" x14ac:dyDescent="0.2">
      <c r="A64" s="13" t="s">
        <v>115</v>
      </c>
      <c r="B64" s="13" t="s">
        <v>62</v>
      </c>
      <c r="C64" s="13" t="s">
        <v>63</v>
      </c>
      <c r="D64" s="13" t="s">
        <v>42</v>
      </c>
      <c r="E64" s="13">
        <v>24</v>
      </c>
      <c r="F64" s="15">
        <v>7.1229166666666703</v>
      </c>
      <c r="G64" s="13">
        <v>20</v>
      </c>
      <c r="H64" s="15">
        <v>5.9175000000000004</v>
      </c>
      <c r="I64" s="13">
        <v>3</v>
      </c>
      <c r="J64" s="15">
        <v>5.2666666666666702</v>
      </c>
      <c r="K64" s="13" t="str">
        <f t="shared" si="1"/>
        <v>Matematică TEHN||LICEUL TEHNOLOGIC "ION CREANGĂ" CURTICI</v>
      </c>
    </row>
    <row r="65" spans="1:11" x14ac:dyDescent="0.2">
      <c r="A65" s="13" t="s">
        <v>115</v>
      </c>
      <c r="B65" s="13" t="s">
        <v>64</v>
      </c>
      <c r="C65" s="13" t="s">
        <v>65</v>
      </c>
      <c r="D65" s="13" t="s">
        <v>39</v>
      </c>
      <c r="E65" s="13">
        <v>17</v>
      </c>
      <c r="F65" s="15">
        <v>3.8588235294117599</v>
      </c>
      <c r="G65" s="13">
        <v>14</v>
      </c>
      <c r="H65" s="15">
        <v>3.2321428571428599</v>
      </c>
      <c r="I65" s="13">
        <v>10</v>
      </c>
      <c r="J65" s="15">
        <v>3.72</v>
      </c>
      <c r="K65" s="13" t="str">
        <f t="shared" si="1"/>
        <v>Matematică TEHN||LICEUL TEHNOLOGIC "MOGA VOIEVOD" HĂLMAGIU</v>
      </c>
    </row>
    <row r="66" spans="1:11" x14ac:dyDescent="0.2">
      <c r="A66" s="13" t="s">
        <v>115</v>
      </c>
      <c r="B66" s="13" t="s">
        <v>66</v>
      </c>
      <c r="C66" s="13" t="s">
        <v>41</v>
      </c>
      <c r="D66" s="13" t="s">
        <v>42</v>
      </c>
      <c r="E66" s="13">
        <v>5</v>
      </c>
      <c r="F66" s="15">
        <v>5.34</v>
      </c>
      <c r="G66" s="13">
        <v>11</v>
      </c>
      <c r="H66" s="15">
        <v>5.2454545454545496</v>
      </c>
      <c r="I66" s="13">
        <v>67</v>
      </c>
      <c r="J66" s="15">
        <v>5.2119402985074599</v>
      </c>
      <c r="K66" s="13" t="str">
        <f t="shared" ref="K66:K81" si="2">A66&amp;"||"&amp;B66</f>
        <v>Matematică TEHN||LICEUL TEHNOLOGIC "REGINA MARIA" ARAD</v>
      </c>
    </row>
    <row r="67" spans="1:11" x14ac:dyDescent="0.2">
      <c r="A67" s="13" t="s">
        <v>115</v>
      </c>
      <c r="B67" s="13" t="s">
        <v>67</v>
      </c>
      <c r="C67" s="13" t="s">
        <v>38</v>
      </c>
      <c r="D67" s="13" t="s">
        <v>39</v>
      </c>
      <c r="E67" s="13">
        <v>26</v>
      </c>
      <c r="F67" s="15">
        <v>4.1019230769230797</v>
      </c>
      <c r="G67" s="13">
        <v>19</v>
      </c>
      <c r="H67" s="15">
        <v>4.7710526315789501</v>
      </c>
      <c r="I67" s="13">
        <v>33</v>
      </c>
      <c r="J67" s="15">
        <v>2.9969696969697002</v>
      </c>
      <c r="K67" s="13" t="str">
        <f t="shared" si="2"/>
        <v>Matematică TEHN||LICEUL TEHNOLOGIC "SAVA BRANCOVICI" INEU</v>
      </c>
    </row>
    <row r="68" spans="1:11" x14ac:dyDescent="0.2">
      <c r="A68" s="13" t="s">
        <v>115</v>
      </c>
      <c r="B68" s="13" t="s">
        <v>68</v>
      </c>
      <c r="C68" s="13" t="s">
        <v>69</v>
      </c>
      <c r="D68" s="13" t="s">
        <v>42</v>
      </c>
      <c r="E68" s="13">
        <v>35</v>
      </c>
      <c r="F68" s="15">
        <v>4.1628571428571401</v>
      </c>
      <c r="G68" s="13">
        <v>18</v>
      </c>
      <c r="H68" s="15">
        <v>5.3527777777777796</v>
      </c>
      <c r="I68" s="13">
        <v>31</v>
      </c>
      <c r="J68" s="15">
        <v>4.8483870967741902</v>
      </c>
      <c r="K68" s="13" t="str">
        <f t="shared" si="2"/>
        <v>Matematică TEHN||LICEUL TEHNOLOGIC "STEFAN HELL" SÂNTANA</v>
      </c>
    </row>
    <row r="69" spans="1:11" x14ac:dyDescent="0.2">
      <c r="A69" s="13" t="s">
        <v>115</v>
      </c>
      <c r="B69" s="13" t="s">
        <v>70</v>
      </c>
      <c r="C69" s="13" t="s">
        <v>71</v>
      </c>
      <c r="D69" s="13" t="s">
        <v>39</v>
      </c>
      <c r="E69" s="13">
        <v>2</v>
      </c>
      <c r="F69" s="15">
        <v>5.0250000000000004</v>
      </c>
      <c r="G69" s="13">
        <v>10</v>
      </c>
      <c r="H69" s="15">
        <v>3.14</v>
      </c>
      <c r="I69" s="13">
        <v>10</v>
      </c>
      <c r="J69" s="15">
        <v>4.1849999999999996</v>
      </c>
      <c r="K69" s="13" t="str">
        <f t="shared" si="2"/>
        <v>Matematică TEHN||LICEUL TEHNOLOGIC "VASILE JUNCU" MINIŞ</v>
      </c>
    </row>
    <row r="70" spans="1:11" x14ac:dyDescent="0.2">
      <c r="A70" s="13" t="s">
        <v>115</v>
      </c>
      <c r="B70" s="13" t="s">
        <v>72</v>
      </c>
      <c r="C70" s="13" t="s">
        <v>73</v>
      </c>
      <c r="D70" s="13" t="s">
        <v>39</v>
      </c>
      <c r="E70" s="13">
        <v>59</v>
      </c>
      <c r="F70" s="15">
        <v>4.9296610169491499</v>
      </c>
      <c r="G70" s="13">
        <v>28</v>
      </c>
      <c r="H70" s="15">
        <v>4.4660714285714302</v>
      </c>
      <c r="I70" s="13">
        <v>56</v>
      </c>
      <c r="J70" s="15">
        <v>3.7946428571428599</v>
      </c>
      <c r="K70" s="13" t="str">
        <f t="shared" si="2"/>
        <v>Matematică TEHN||LICEUL TEHNOLOGIC CHIŞINEU CRIŞ</v>
      </c>
    </row>
    <row r="71" spans="1:11" x14ac:dyDescent="0.2">
      <c r="A71" s="13" t="s">
        <v>115</v>
      </c>
      <c r="B71" s="13" t="s">
        <v>74</v>
      </c>
      <c r="C71" s="13" t="s">
        <v>41</v>
      </c>
      <c r="D71" s="13" t="s">
        <v>42</v>
      </c>
      <c r="E71" s="13">
        <v>42</v>
      </c>
      <c r="F71" s="15">
        <v>6.1535714285714302</v>
      </c>
      <c r="G71" s="13">
        <v>31</v>
      </c>
      <c r="H71" s="15">
        <v>5.3306451612903203</v>
      </c>
      <c r="I71" s="13"/>
      <c r="J71" s="15"/>
      <c r="K71" s="13" t="str">
        <f t="shared" si="2"/>
        <v>Matematică TEHN||LICEUL TEHNOLOGIC DE CONSTRUCŢII ŞI PROTECŢIA MEDIULUI ARAD</v>
      </c>
    </row>
    <row r="72" spans="1:11" x14ac:dyDescent="0.2">
      <c r="A72" s="13" t="s">
        <v>115</v>
      </c>
      <c r="B72" s="13" t="s">
        <v>75</v>
      </c>
      <c r="C72" s="13" t="s">
        <v>41</v>
      </c>
      <c r="D72" s="13" t="s">
        <v>39</v>
      </c>
      <c r="E72" s="13">
        <v>64</v>
      </c>
      <c r="F72" s="15">
        <v>5.83203125</v>
      </c>
      <c r="G72" s="13">
        <v>29</v>
      </c>
      <c r="H72" s="15">
        <v>4.82931034482759</v>
      </c>
      <c r="I72" s="13"/>
      <c r="J72" s="15"/>
      <c r="K72" s="13" t="str">
        <f t="shared" si="2"/>
        <v>Matematică TEHN||LICEUL TEHNOLOGIC DE ELECTRONICĂ ŞI AUTOMATIZĂRI "CAIUS IACOB" ARAD</v>
      </c>
    </row>
    <row r="73" spans="1:11" x14ac:dyDescent="0.2">
      <c r="A73" s="13" t="s">
        <v>115</v>
      </c>
      <c r="B73" s="13" t="s">
        <v>76</v>
      </c>
      <c r="C73" s="13" t="s">
        <v>41</v>
      </c>
      <c r="D73" s="13" t="s">
        <v>42</v>
      </c>
      <c r="E73" s="13">
        <v>95</v>
      </c>
      <c r="F73" s="15">
        <v>6.3784210526315803</v>
      </c>
      <c r="G73" s="13">
        <v>78</v>
      </c>
      <c r="H73" s="15">
        <v>5.5621794871794901</v>
      </c>
      <c r="I73" s="13">
        <v>96</v>
      </c>
      <c r="J73" s="15">
        <v>6.3171875000000002</v>
      </c>
      <c r="K73" s="13" t="str">
        <f t="shared" si="2"/>
        <v>Matematică TEHN||LICEUL TEHNOLOGIC DE INDUSTRIE ALIMENTARĂ ARAD</v>
      </c>
    </row>
    <row r="74" spans="1:11" x14ac:dyDescent="0.2">
      <c r="A74" s="13" t="s">
        <v>115</v>
      </c>
      <c r="B74" s="13" t="s">
        <v>77</v>
      </c>
      <c r="C74" s="13" t="s">
        <v>41</v>
      </c>
      <c r="D74" s="13" t="s">
        <v>39</v>
      </c>
      <c r="E74" s="13">
        <v>21</v>
      </c>
      <c r="F74" s="15">
        <v>4.4214285714285699</v>
      </c>
      <c r="G74" s="13">
        <v>12</v>
      </c>
      <c r="H74" s="15">
        <v>4.625</v>
      </c>
      <c r="I74" s="13"/>
      <c r="J74" s="15"/>
      <c r="K74" s="13" t="str">
        <f t="shared" si="2"/>
        <v>Matematică TEHN||LICEUL TEHNOLOGIC DE TRANSPORTURI AUTO "HENRI COANDĂ" ARAD</v>
      </c>
    </row>
    <row r="75" spans="1:11" x14ac:dyDescent="0.2">
      <c r="A75" s="13" t="s">
        <v>115</v>
      </c>
      <c r="B75" s="13" t="s">
        <v>78</v>
      </c>
      <c r="C75" s="13" t="s">
        <v>41</v>
      </c>
      <c r="D75" s="13" t="s">
        <v>42</v>
      </c>
      <c r="E75" s="13">
        <v>10</v>
      </c>
      <c r="F75" s="15">
        <v>5.19</v>
      </c>
      <c r="G75" s="13">
        <v>16</v>
      </c>
      <c r="H75" s="15">
        <v>4.1843750000000002</v>
      </c>
      <c r="I75" s="13">
        <v>100</v>
      </c>
      <c r="J75" s="15">
        <v>5.1269999999999998</v>
      </c>
      <c r="K75" s="13" t="str">
        <f t="shared" si="2"/>
        <v>Matematică TEHN||LICEUL TEHNOLOGIC DE ȘTIINȚE APLICATE ARAD</v>
      </c>
    </row>
    <row r="76" spans="1:11" x14ac:dyDescent="0.2">
      <c r="A76" s="13" t="s">
        <v>115</v>
      </c>
      <c r="B76" s="13" t="s">
        <v>79</v>
      </c>
      <c r="C76" s="13" t="s">
        <v>41</v>
      </c>
      <c r="D76" s="13" t="s">
        <v>39</v>
      </c>
      <c r="E76" s="13"/>
      <c r="F76" s="15"/>
      <c r="G76" s="13"/>
      <c r="H76" s="15"/>
      <c r="I76" s="13">
        <v>3</v>
      </c>
      <c r="J76" s="15">
        <v>7.3</v>
      </c>
      <c r="K76" s="13" t="str">
        <f t="shared" si="2"/>
        <v>Matematică TEHN||LICEUL TEHNOLOGIC UCECOM "SPIRU HARET" ARAD</v>
      </c>
    </row>
    <row r="77" spans="1:11" x14ac:dyDescent="0.2">
      <c r="A77" s="13" t="s">
        <v>115</v>
      </c>
      <c r="B77" s="13" t="s">
        <v>80</v>
      </c>
      <c r="C77" s="13" t="s">
        <v>81</v>
      </c>
      <c r="D77" s="13" t="s">
        <v>39</v>
      </c>
      <c r="E77" s="13">
        <v>12</v>
      </c>
      <c r="F77" s="15">
        <v>5.4916666666666698</v>
      </c>
      <c r="G77" s="13">
        <v>20</v>
      </c>
      <c r="H77" s="15">
        <v>6.1550000000000002</v>
      </c>
      <c r="I77" s="13">
        <v>19</v>
      </c>
      <c r="J77" s="15">
        <v>5.1289473684210503</v>
      </c>
      <c r="K77" s="13" t="str">
        <f t="shared" si="2"/>
        <v>Matematică TEHN||LICEUL TEHNOLOGIC VINGA</v>
      </c>
    </row>
    <row r="78" spans="1:11" x14ac:dyDescent="0.2">
      <c r="A78" s="13" t="s">
        <v>115</v>
      </c>
      <c r="B78" s="13" t="s">
        <v>82</v>
      </c>
      <c r="C78" s="13" t="s">
        <v>83</v>
      </c>
      <c r="D78" s="13" t="s">
        <v>39</v>
      </c>
      <c r="E78" s="13">
        <v>24</v>
      </c>
      <c r="F78" s="15">
        <v>6.1979166666666696</v>
      </c>
      <c r="G78" s="13">
        <v>21</v>
      </c>
      <c r="H78" s="15">
        <v>4.7952380952381004</v>
      </c>
      <c r="I78" s="13">
        <v>22</v>
      </c>
      <c r="J78" s="15">
        <v>5.52727272727273</v>
      </c>
      <c r="K78" s="13" t="str">
        <f t="shared" si="2"/>
        <v>Matematică TEHN||LICEUL TEHNOLOGIC ”REGELE MIHAI I” SĂVÂRŞIN</v>
      </c>
    </row>
    <row r="79" spans="1:11" x14ac:dyDescent="0.2">
      <c r="A79" s="13" t="s">
        <v>115</v>
      </c>
      <c r="B79" s="13" t="s">
        <v>87</v>
      </c>
      <c r="C79" s="13" t="s">
        <v>88</v>
      </c>
      <c r="D79" s="13" t="s">
        <v>42</v>
      </c>
      <c r="E79" s="13"/>
      <c r="F79" s="15"/>
      <c r="G79" s="13"/>
      <c r="H79" s="15"/>
      <c r="I79" s="13">
        <v>1</v>
      </c>
      <c r="J79" s="15">
        <v>2.35</v>
      </c>
      <c r="K79" s="13" t="str">
        <f t="shared" si="2"/>
        <v>Matematică TEHN||LICEUL TEORETIC "GHEORGHE LAZĂR" PECICA</v>
      </c>
    </row>
    <row r="80" spans="1:11" x14ac:dyDescent="0.2">
      <c r="A80" s="13" t="s">
        <v>115</v>
      </c>
      <c r="B80" s="13" t="s">
        <v>94</v>
      </c>
      <c r="C80" s="13" t="s">
        <v>95</v>
      </c>
      <c r="D80" s="13" t="s">
        <v>39</v>
      </c>
      <c r="E80" s="13">
        <v>3</v>
      </c>
      <c r="F80" s="15">
        <v>6.2</v>
      </c>
      <c r="G80" s="13"/>
      <c r="H80" s="15"/>
      <c r="I80" s="13">
        <v>1</v>
      </c>
      <c r="J80" s="15">
        <v>8.65</v>
      </c>
      <c r="K80" s="13" t="str">
        <f t="shared" si="2"/>
        <v>Matematică TEHN||LICEUL TEORETIC PÂNCOTA</v>
      </c>
    </row>
    <row r="81" spans="1:11" x14ac:dyDescent="0.2">
      <c r="A81" s="13" t="s">
        <v>115</v>
      </c>
      <c r="B81" s="13" t="s">
        <v>96</v>
      </c>
      <c r="C81" s="13" t="s">
        <v>97</v>
      </c>
      <c r="D81" s="13" t="s">
        <v>39</v>
      </c>
      <c r="E81" s="13">
        <v>32</v>
      </c>
      <c r="F81" s="15">
        <v>3.9265625000000002</v>
      </c>
      <c r="G81" s="13">
        <v>6</v>
      </c>
      <c r="H81" s="15">
        <v>4.05833333333333</v>
      </c>
      <c r="I81" s="13">
        <v>24</v>
      </c>
      <c r="J81" s="15">
        <v>3.21875</v>
      </c>
      <c r="K81" s="13" t="str">
        <f t="shared" si="2"/>
        <v>Matematică TEHN||LICEUL TEORETIC SEBIŞ</v>
      </c>
    </row>
  </sheetData>
  <pageMargins left="0.75" right="0.75" top="1" bottom="1"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08"/>
  <sheetViews>
    <sheetView zoomScaleNormal="100" workbookViewId="0">
      <pane ySplit="1" topLeftCell="A2" activePane="bottomLeft" state="frozen"/>
      <selection pane="bottomLeft"/>
    </sheetView>
  </sheetViews>
  <sheetFormatPr baseColWidth="10" defaultColWidth="8.6640625" defaultRowHeight="15" x14ac:dyDescent="0.2"/>
  <cols>
    <col min="1" max="2" width="46" customWidth="1"/>
    <col min="3" max="3" width="16" customWidth="1"/>
    <col min="4" max="4" width="9" customWidth="1"/>
    <col min="5" max="10" width="10" customWidth="1"/>
    <col min="11" max="11" width="4" hidden="1" customWidth="1"/>
  </cols>
  <sheetData>
    <row r="1" spans="1:11" ht="28" x14ac:dyDescent="0.2">
      <c r="A1" s="12" t="s">
        <v>106</v>
      </c>
      <c r="B1" s="12" t="s">
        <v>22</v>
      </c>
      <c r="C1" s="12" t="s">
        <v>23</v>
      </c>
      <c r="D1" s="12" t="s">
        <v>24</v>
      </c>
      <c r="E1" s="12" t="s">
        <v>107</v>
      </c>
      <c r="F1" s="12" t="s">
        <v>28</v>
      </c>
      <c r="G1" s="12" t="s">
        <v>108</v>
      </c>
      <c r="H1" s="12" t="s">
        <v>29</v>
      </c>
      <c r="I1" s="12" t="s">
        <v>109</v>
      </c>
      <c r="J1" s="12" t="s">
        <v>30</v>
      </c>
      <c r="K1" s="12" t="s">
        <v>110</v>
      </c>
    </row>
    <row r="2" spans="1:11" x14ac:dyDescent="0.2">
      <c r="A2" s="13" t="s">
        <v>116</v>
      </c>
      <c r="B2" s="13" t="s">
        <v>37</v>
      </c>
      <c r="C2" s="13" t="s">
        <v>38</v>
      </c>
      <c r="D2" s="13" t="s">
        <v>39</v>
      </c>
      <c r="E2" s="13">
        <v>37</v>
      </c>
      <c r="F2" s="15">
        <v>8.7297297297297298</v>
      </c>
      <c r="G2" s="13">
        <v>26</v>
      </c>
      <c r="H2" s="15">
        <v>8.3730769230769209</v>
      </c>
      <c r="I2" s="13">
        <v>32</v>
      </c>
      <c r="J2" s="15">
        <v>8.2062500000000007</v>
      </c>
      <c r="K2" s="13" t="str">
        <f t="shared" ref="K2:K65" si="0">A2&amp;"||"&amp;B2</f>
        <v>Anatomie și fiziologie umană, genetică și ecologie umană||COLEGIUL "MIHAI VITEAZUL" INEU</v>
      </c>
    </row>
    <row r="3" spans="1:11" x14ac:dyDescent="0.2">
      <c r="A3" s="13" t="s">
        <v>116</v>
      </c>
      <c r="B3" s="13" t="s">
        <v>44</v>
      </c>
      <c r="C3" s="13" t="s">
        <v>41</v>
      </c>
      <c r="D3" s="13" t="s">
        <v>42</v>
      </c>
      <c r="E3" s="13">
        <v>47</v>
      </c>
      <c r="F3" s="15">
        <v>8.0372340425531892</v>
      </c>
      <c r="G3" s="13">
        <v>35</v>
      </c>
      <c r="H3" s="15">
        <v>7.49857142857143</v>
      </c>
      <c r="I3" s="13">
        <v>61</v>
      </c>
      <c r="J3" s="15">
        <v>7.6573770491803304</v>
      </c>
      <c r="K3" s="13" t="str">
        <f t="shared" si="0"/>
        <v>Anatomie și fiziologie umană, genetică și ecologie umană||COLEGIUL NAŢIONAL "ELENA GHIBA BIRTA" ARAD</v>
      </c>
    </row>
    <row r="4" spans="1:11" x14ac:dyDescent="0.2">
      <c r="A4" s="13" t="s">
        <v>116</v>
      </c>
      <c r="B4" s="13" t="s">
        <v>45</v>
      </c>
      <c r="C4" s="13" t="s">
        <v>41</v>
      </c>
      <c r="D4" s="13" t="s">
        <v>42</v>
      </c>
      <c r="E4" s="13">
        <v>45</v>
      </c>
      <c r="F4" s="15">
        <v>8.6999999999999993</v>
      </c>
      <c r="G4" s="13">
        <v>36</v>
      </c>
      <c r="H4" s="15">
        <v>8.7166666666666703</v>
      </c>
      <c r="I4" s="13">
        <v>52</v>
      </c>
      <c r="J4" s="15">
        <v>9.1913461538461494</v>
      </c>
      <c r="K4" s="13" t="str">
        <f t="shared" si="0"/>
        <v>Anatomie și fiziologie umană, genetică și ecologie umană||COLEGIUL NAŢIONAL "MOISE NICOARĂ" ARAD</v>
      </c>
    </row>
    <row r="5" spans="1:11" x14ac:dyDescent="0.2">
      <c r="A5" s="13" t="s">
        <v>116</v>
      </c>
      <c r="B5" s="13" t="s">
        <v>46</v>
      </c>
      <c r="C5" s="13" t="s">
        <v>41</v>
      </c>
      <c r="D5" s="13" t="s">
        <v>42</v>
      </c>
      <c r="E5" s="13">
        <v>6</v>
      </c>
      <c r="F5" s="15">
        <v>9.1166666666666707</v>
      </c>
      <c r="G5" s="13">
        <v>5</v>
      </c>
      <c r="H5" s="15">
        <v>8.52</v>
      </c>
      <c r="I5" s="13">
        <v>5</v>
      </c>
      <c r="J5" s="15">
        <v>9.31</v>
      </c>
      <c r="K5" s="13" t="str">
        <f t="shared" si="0"/>
        <v>Anatomie și fiziologie umană, genetică și ecologie umană||COLEGIUL NAŢIONAL "PREPARANDIA-DIMITRIE ŢICHINDEAL" ARAD</v>
      </c>
    </row>
    <row r="6" spans="1:11" x14ac:dyDescent="0.2">
      <c r="A6" s="13" t="s">
        <v>116</v>
      </c>
      <c r="B6" s="13" t="s">
        <v>47</v>
      </c>
      <c r="C6" s="13" t="s">
        <v>41</v>
      </c>
      <c r="D6" s="13" t="s">
        <v>42</v>
      </c>
      <c r="E6" s="13">
        <v>31</v>
      </c>
      <c r="F6" s="15">
        <v>8.2983870967741904</v>
      </c>
      <c r="G6" s="13">
        <v>17</v>
      </c>
      <c r="H6" s="15">
        <v>7.24411764705882</v>
      </c>
      <c r="I6" s="13">
        <v>23</v>
      </c>
      <c r="J6" s="15">
        <v>8.1869565217391305</v>
      </c>
      <c r="K6" s="13" t="str">
        <f t="shared" si="0"/>
        <v>Anatomie și fiziologie umană, genetică și ecologie umană||COLEGIUL NAŢIONAL "VASILE GOLDIŞ" ARAD</v>
      </c>
    </row>
    <row r="7" spans="1:11" x14ac:dyDescent="0.2">
      <c r="A7" s="13" t="s">
        <v>116</v>
      </c>
      <c r="B7" s="13" t="s">
        <v>49</v>
      </c>
      <c r="C7" s="13" t="s">
        <v>41</v>
      </c>
      <c r="D7" s="13" t="s">
        <v>42</v>
      </c>
      <c r="E7" s="13">
        <v>4</v>
      </c>
      <c r="F7" s="15">
        <v>9.0875000000000004</v>
      </c>
      <c r="G7" s="13">
        <v>10</v>
      </c>
      <c r="H7" s="15">
        <v>9.4949999999999992</v>
      </c>
      <c r="I7" s="13">
        <v>12</v>
      </c>
      <c r="J7" s="15">
        <v>8.4625000000000004</v>
      </c>
      <c r="K7" s="13" t="str">
        <f t="shared" si="0"/>
        <v>Anatomie și fiziologie umană, genetică și ecologie umană||COLEGIUL"CSIKY GERGELY" ARAD</v>
      </c>
    </row>
    <row r="8" spans="1:11" x14ac:dyDescent="0.2">
      <c r="A8" s="13" t="s">
        <v>116</v>
      </c>
      <c r="B8" s="13" t="s">
        <v>50</v>
      </c>
      <c r="C8" s="13" t="s">
        <v>51</v>
      </c>
      <c r="D8" s="13" t="s">
        <v>42</v>
      </c>
      <c r="E8" s="13">
        <v>17</v>
      </c>
      <c r="F8" s="15">
        <v>6.9323529411764699</v>
      </c>
      <c r="G8" s="13">
        <v>23</v>
      </c>
      <c r="H8" s="15">
        <v>4.8369565217391299</v>
      </c>
      <c r="I8" s="13">
        <v>13</v>
      </c>
      <c r="J8" s="15">
        <v>7.2269230769230797</v>
      </c>
      <c r="K8" s="13" t="str">
        <f t="shared" si="0"/>
        <v>Anatomie și fiziologie umană, genetică și ecologie umană||LICEUL "ATANASIE MARIENESCU" LIPOVA</v>
      </c>
    </row>
    <row r="9" spans="1:11" x14ac:dyDescent="0.2">
      <c r="A9" s="13" t="s">
        <v>116</v>
      </c>
      <c r="B9" s="13" t="s">
        <v>52</v>
      </c>
      <c r="C9" s="13" t="s">
        <v>53</v>
      </c>
      <c r="D9" s="13" t="s">
        <v>39</v>
      </c>
      <c r="E9" s="13">
        <v>18</v>
      </c>
      <c r="F9" s="15">
        <v>7.1611111111111097</v>
      </c>
      <c r="G9" s="13">
        <v>8</v>
      </c>
      <c r="H9" s="15">
        <v>4.0374999999999996</v>
      </c>
      <c r="I9" s="13">
        <v>24</v>
      </c>
      <c r="J9" s="15">
        <v>6.0395833333333302</v>
      </c>
      <c r="K9" s="13" t="str">
        <f t="shared" si="0"/>
        <v>Anatomie și fiziologie umană, genetică și ecologie umană||LICEUL "IOAN BUTEANU" GURAHONŢ</v>
      </c>
    </row>
    <row r="10" spans="1:11" x14ac:dyDescent="0.2">
      <c r="A10" s="13" t="s">
        <v>116</v>
      </c>
      <c r="B10" s="13" t="s">
        <v>56</v>
      </c>
      <c r="C10" s="13" t="s">
        <v>41</v>
      </c>
      <c r="D10" s="13" t="s">
        <v>42</v>
      </c>
      <c r="E10" s="13">
        <v>54</v>
      </c>
      <c r="F10" s="15">
        <v>7.9749999999999996</v>
      </c>
      <c r="G10" s="13">
        <v>34</v>
      </c>
      <c r="H10" s="15">
        <v>7.6235294117647099</v>
      </c>
      <c r="I10" s="13">
        <v>41</v>
      </c>
      <c r="J10" s="15">
        <v>7.3597560975609797</v>
      </c>
      <c r="K10" s="13" t="str">
        <f t="shared" si="0"/>
        <v>Anatomie și fiziologie umană, genetică și ecologie umană||LICEUL NAŢIONAL DE INFORMATICĂ ARAD</v>
      </c>
    </row>
    <row r="11" spans="1:11" x14ac:dyDescent="0.2">
      <c r="A11" s="13" t="s">
        <v>116</v>
      </c>
      <c r="B11" s="13" t="s">
        <v>61</v>
      </c>
      <c r="C11" s="13" t="s">
        <v>41</v>
      </c>
      <c r="D11" s="13" t="s">
        <v>42</v>
      </c>
      <c r="E11" s="13">
        <v>11</v>
      </c>
      <c r="F11" s="15">
        <v>5.9863636363636399</v>
      </c>
      <c r="G11" s="13">
        <v>2</v>
      </c>
      <c r="H11" s="15">
        <v>6.3</v>
      </c>
      <c r="I11" s="13">
        <v>14</v>
      </c>
      <c r="J11" s="15">
        <v>4.0392857142857101</v>
      </c>
      <c r="K11" s="13" t="str">
        <f t="shared" si="0"/>
        <v>Anatomie și fiziologie umană, genetică și ecologie umană||LICEUL TEHNOLOGIC "FRANCISC NEUMAN" ARAD</v>
      </c>
    </row>
    <row r="12" spans="1:11" x14ac:dyDescent="0.2">
      <c r="A12" s="13" t="s">
        <v>116</v>
      </c>
      <c r="B12" s="13" t="s">
        <v>70</v>
      </c>
      <c r="C12" s="13" t="s">
        <v>71</v>
      </c>
      <c r="D12" s="13" t="s">
        <v>39</v>
      </c>
      <c r="E12" s="13"/>
      <c r="F12" s="15"/>
      <c r="G12" s="13">
        <v>8</v>
      </c>
      <c r="H12" s="15">
        <v>4.4000000000000004</v>
      </c>
      <c r="I12" s="13">
        <v>1</v>
      </c>
      <c r="J12" s="15">
        <v>6.9</v>
      </c>
      <c r="K12" s="13" t="str">
        <f t="shared" si="0"/>
        <v>Anatomie și fiziologie umană, genetică și ecologie umană||LICEUL TEHNOLOGIC "VASILE JUNCU" MINIŞ</v>
      </c>
    </row>
    <row r="13" spans="1:11" x14ac:dyDescent="0.2">
      <c r="A13" s="13" t="s">
        <v>116</v>
      </c>
      <c r="B13" s="13" t="s">
        <v>72</v>
      </c>
      <c r="C13" s="13" t="s">
        <v>73</v>
      </c>
      <c r="D13" s="13" t="s">
        <v>39</v>
      </c>
      <c r="E13" s="13"/>
      <c r="F13" s="15"/>
      <c r="G13" s="13">
        <v>1</v>
      </c>
      <c r="H13" s="15">
        <v>5.8</v>
      </c>
      <c r="I13" s="13">
        <v>1</v>
      </c>
      <c r="J13" s="15">
        <v>5.8</v>
      </c>
      <c r="K13" s="13" t="str">
        <f t="shared" si="0"/>
        <v>Anatomie și fiziologie umană, genetică și ecologie umană||LICEUL TEHNOLOGIC CHIŞINEU CRIŞ</v>
      </c>
    </row>
    <row r="14" spans="1:11" x14ac:dyDescent="0.2">
      <c r="A14" s="13" t="s">
        <v>116</v>
      </c>
      <c r="B14" s="13" t="s">
        <v>74</v>
      </c>
      <c r="C14" s="13" t="s">
        <v>41</v>
      </c>
      <c r="D14" s="13" t="s">
        <v>42</v>
      </c>
      <c r="E14" s="13">
        <v>4</v>
      </c>
      <c r="F14" s="15">
        <v>6.7625000000000002</v>
      </c>
      <c r="G14" s="13">
        <v>7</v>
      </c>
      <c r="H14" s="15">
        <v>5.3928571428571397</v>
      </c>
      <c r="I14" s="13"/>
      <c r="J14" s="15"/>
      <c r="K14" s="13" t="str">
        <f t="shared" si="0"/>
        <v>Anatomie și fiziologie umană, genetică și ecologie umană||LICEUL TEHNOLOGIC DE CONSTRUCŢII ŞI PROTECŢIA MEDIULUI ARAD</v>
      </c>
    </row>
    <row r="15" spans="1:11" x14ac:dyDescent="0.2">
      <c r="A15" s="13" t="s">
        <v>116</v>
      </c>
      <c r="B15" s="13" t="s">
        <v>76</v>
      </c>
      <c r="C15" s="13" t="s">
        <v>41</v>
      </c>
      <c r="D15" s="13" t="s">
        <v>42</v>
      </c>
      <c r="E15" s="13">
        <v>71</v>
      </c>
      <c r="F15" s="15">
        <v>6.6147887323943699</v>
      </c>
      <c r="G15" s="13">
        <v>63</v>
      </c>
      <c r="H15" s="15">
        <v>5.9658730158730204</v>
      </c>
      <c r="I15" s="13">
        <v>87</v>
      </c>
      <c r="J15" s="15">
        <v>6.43965517241379</v>
      </c>
      <c r="K15" s="13" t="str">
        <f t="shared" si="0"/>
        <v>Anatomie și fiziologie umană, genetică și ecologie umană||LICEUL TEHNOLOGIC DE INDUSTRIE ALIMENTARĂ ARAD</v>
      </c>
    </row>
    <row r="16" spans="1:11" x14ac:dyDescent="0.2">
      <c r="A16" s="13" t="s">
        <v>116</v>
      </c>
      <c r="B16" s="13" t="s">
        <v>78</v>
      </c>
      <c r="C16" s="13" t="s">
        <v>41</v>
      </c>
      <c r="D16" s="13" t="s">
        <v>42</v>
      </c>
      <c r="E16" s="13"/>
      <c r="F16" s="15"/>
      <c r="G16" s="13">
        <v>2</v>
      </c>
      <c r="H16" s="15">
        <v>4.375</v>
      </c>
      <c r="I16" s="13">
        <v>11</v>
      </c>
      <c r="J16" s="15">
        <v>6.0181818181818203</v>
      </c>
      <c r="K16" s="13" t="str">
        <f t="shared" si="0"/>
        <v>Anatomie și fiziologie umană, genetică și ecologie umană||LICEUL TEHNOLOGIC DE ȘTIINȚE APLICATE ARAD</v>
      </c>
    </row>
    <row r="17" spans="1:11" x14ac:dyDescent="0.2">
      <c r="A17" s="13" t="s">
        <v>116</v>
      </c>
      <c r="B17" s="13" t="s">
        <v>84</v>
      </c>
      <c r="C17" s="13" t="s">
        <v>41</v>
      </c>
      <c r="D17" s="13" t="s">
        <v>39</v>
      </c>
      <c r="E17" s="13">
        <v>17</v>
      </c>
      <c r="F17" s="15">
        <v>9.3735294117647108</v>
      </c>
      <c r="G17" s="13">
        <v>19</v>
      </c>
      <c r="H17" s="15">
        <v>9.1026315789473706</v>
      </c>
      <c r="I17" s="13">
        <v>20</v>
      </c>
      <c r="J17" s="15">
        <v>8.7949999999999999</v>
      </c>
      <c r="K17" s="13" t="str">
        <f t="shared" si="0"/>
        <v>Anatomie și fiziologie umană, genetică și ecologie umană||LICEUL TEOLOGIC BAPTIST "ALEXA POPOVICI" ARAD</v>
      </c>
    </row>
    <row r="18" spans="1:11" x14ac:dyDescent="0.2">
      <c r="A18" s="13" t="s">
        <v>116</v>
      </c>
      <c r="B18" s="13" t="s">
        <v>85</v>
      </c>
      <c r="C18" s="13" t="s">
        <v>41</v>
      </c>
      <c r="D18" s="13" t="s">
        <v>39</v>
      </c>
      <c r="E18" s="13">
        <v>26</v>
      </c>
      <c r="F18" s="15">
        <v>7.9749999999999996</v>
      </c>
      <c r="G18" s="13">
        <v>11</v>
      </c>
      <c r="H18" s="15">
        <v>7.9909090909090903</v>
      </c>
      <c r="I18" s="13">
        <v>19</v>
      </c>
      <c r="J18" s="15">
        <v>8.0973684210526304</v>
      </c>
      <c r="K18" s="13" t="str">
        <f t="shared" si="0"/>
        <v>Anatomie și fiziologie umană, genetică și ecologie umană||LICEUL TEOLOGIC PENTICOSTAL ARAD</v>
      </c>
    </row>
    <row r="19" spans="1:11" x14ac:dyDescent="0.2">
      <c r="A19" s="13" t="s">
        <v>116</v>
      </c>
      <c r="B19" s="13" t="s">
        <v>86</v>
      </c>
      <c r="C19" s="13" t="s">
        <v>41</v>
      </c>
      <c r="D19" s="13" t="s">
        <v>42</v>
      </c>
      <c r="E19" s="13">
        <v>43</v>
      </c>
      <c r="F19" s="15">
        <v>7.9488372093023303</v>
      </c>
      <c r="G19" s="13">
        <v>7</v>
      </c>
      <c r="H19" s="15">
        <v>8.71428571428571</v>
      </c>
      <c r="I19" s="13">
        <v>26</v>
      </c>
      <c r="J19" s="15">
        <v>7.7461538461538497</v>
      </c>
      <c r="K19" s="13" t="str">
        <f t="shared" si="0"/>
        <v>Anatomie și fiziologie umană, genetică și ecologie umană||LICEUL TEORETIC "ADAM MULLER GUTTENBRUNN" ARAD</v>
      </c>
    </row>
    <row r="20" spans="1:11" x14ac:dyDescent="0.2">
      <c r="A20" s="13" t="s">
        <v>116</v>
      </c>
      <c r="B20" s="13" t="s">
        <v>87</v>
      </c>
      <c r="C20" s="13" t="s">
        <v>88</v>
      </c>
      <c r="D20" s="13" t="s">
        <v>42</v>
      </c>
      <c r="E20" s="13">
        <v>13</v>
      </c>
      <c r="F20" s="15">
        <v>7.9269230769230798</v>
      </c>
      <c r="G20" s="13">
        <v>1</v>
      </c>
      <c r="H20" s="15">
        <v>6.1</v>
      </c>
      <c r="I20" s="13">
        <v>17</v>
      </c>
      <c r="J20" s="15">
        <v>7.0264705882352896</v>
      </c>
      <c r="K20" s="13" t="str">
        <f t="shared" si="0"/>
        <v>Anatomie și fiziologie umană, genetică și ecologie umană||LICEUL TEORETIC "GHEORGHE LAZĂR" PECICA</v>
      </c>
    </row>
    <row r="21" spans="1:11" x14ac:dyDescent="0.2">
      <c r="A21" s="13" t="s">
        <v>116</v>
      </c>
      <c r="B21" s="13" t="s">
        <v>89</v>
      </c>
      <c r="C21" s="13" t="s">
        <v>90</v>
      </c>
      <c r="D21" s="13" t="s">
        <v>42</v>
      </c>
      <c r="E21" s="13">
        <v>18</v>
      </c>
      <c r="F21" s="15">
        <v>7.3916666666666702</v>
      </c>
      <c r="G21" s="13">
        <v>1</v>
      </c>
      <c r="H21" s="15">
        <v>5.9</v>
      </c>
      <c r="I21" s="13">
        <v>18</v>
      </c>
      <c r="J21" s="15">
        <v>6.3027777777777798</v>
      </c>
      <c r="K21" s="13" t="str">
        <f t="shared" si="0"/>
        <v>Anatomie și fiziologie umană, genetică și ecologie umană||LICEUL TEORETIC "JOZEF GREGOR TAJOVSKY" NĂDLAC</v>
      </c>
    </row>
    <row r="22" spans="1:11" x14ac:dyDescent="0.2">
      <c r="A22" s="13" t="s">
        <v>116</v>
      </c>
      <c r="B22" s="13" t="s">
        <v>91</v>
      </c>
      <c r="C22" s="13" t="s">
        <v>73</v>
      </c>
      <c r="D22" s="13" t="s">
        <v>39</v>
      </c>
      <c r="E22" s="13">
        <v>58</v>
      </c>
      <c r="F22" s="15">
        <v>8.5508620689655199</v>
      </c>
      <c r="G22" s="13">
        <v>35</v>
      </c>
      <c r="H22" s="15">
        <v>6.5571428571428596</v>
      </c>
      <c r="I22" s="13">
        <v>51</v>
      </c>
      <c r="J22" s="15">
        <v>8.1715686274509807</v>
      </c>
      <c r="K22" s="13" t="str">
        <f t="shared" si="0"/>
        <v>Anatomie și fiziologie umană, genetică și ecologie umană||LICEUL TEORETIC "MIHAI VELICIU" CHIŞINEU CRIŞ</v>
      </c>
    </row>
    <row r="23" spans="1:11" x14ac:dyDescent="0.2">
      <c r="A23" s="13" t="s">
        <v>116</v>
      </c>
      <c r="B23" s="13" t="s">
        <v>92</v>
      </c>
      <c r="C23" s="13" t="s">
        <v>93</v>
      </c>
      <c r="D23" s="13" t="s">
        <v>39</v>
      </c>
      <c r="E23" s="13">
        <v>17</v>
      </c>
      <c r="F23" s="15">
        <v>5.25588235294118</v>
      </c>
      <c r="G23" s="13">
        <v>14</v>
      </c>
      <c r="H23" s="15">
        <v>5.16071428571429</v>
      </c>
      <c r="I23" s="13">
        <v>2</v>
      </c>
      <c r="J23" s="15">
        <v>5</v>
      </c>
      <c r="K23" s="13" t="str">
        <f t="shared" si="0"/>
        <v>Anatomie și fiziologie umană, genetică și ecologie umană||LICEUL TEORETIC CERMEI</v>
      </c>
    </row>
    <row r="24" spans="1:11" x14ac:dyDescent="0.2">
      <c r="A24" s="13" t="s">
        <v>116</v>
      </c>
      <c r="B24" s="13" t="s">
        <v>94</v>
      </c>
      <c r="C24" s="13" t="s">
        <v>95</v>
      </c>
      <c r="D24" s="13" t="s">
        <v>42</v>
      </c>
      <c r="E24" s="13">
        <v>15</v>
      </c>
      <c r="F24" s="15">
        <v>7.65</v>
      </c>
      <c r="G24" s="13">
        <v>15</v>
      </c>
      <c r="H24" s="15">
        <v>6.37</v>
      </c>
      <c r="I24" s="13">
        <v>19</v>
      </c>
      <c r="J24" s="15">
        <v>7.8894736842105297</v>
      </c>
      <c r="K24" s="13" t="str">
        <f t="shared" si="0"/>
        <v>Anatomie și fiziologie umană, genetică și ecologie umană||LICEUL TEORETIC PÂNCOTA</v>
      </c>
    </row>
    <row r="25" spans="1:11" x14ac:dyDescent="0.2">
      <c r="A25" s="13" t="s">
        <v>116</v>
      </c>
      <c r="B25" s="13" t="s">
        <v>96</v>
      </c>
      <c r="C25" s="13" t="s">
        <v>97</v>
      </c>
      <c r="D25" s="13" t="s">
        <v>39</v>
      </c>
      <c r="E25" s="13">
        <v>42</v>
      </c>
      <c r="F25" s="15">
        <v>7.69880952380952</v>
      </c>
      <c r="G25" s="13">
        <v>35</v>
      </c>
      <c r="H25" s="15">
        <v>6.9414285714285704</v>
      </c>
      <c r="I25" s="13">
        <v>42</v>
      </c>
      <c r="J25" s="15">
        <v>7.30119047619048</v>
      </c>
      <c r="K25" s="13" t="str">
        <f t="shared" si="0"/>
        <v>Anatomie și fiziologie umană, genetică și ecologie umană||LICEUL TEORETIC SEBIŞ</v>
      </c>
    </row>
    <row r="26" spans="1:11" x14ac:dyDescent="0.2">
      <c r="A26" s="13" t="s">
        <v>117</v>
      </c>
      <c r="B26" s="13" t="s">
        <v>37</v>
      </c>
      <c r="C26" s="13" t="s">
        <v>38</v>
      </c>
      <c r="D26" s="13" t="s">
        <v>39</v>
      </c>
      <c r="E26" s="13">
        <v>29</v>
      </c>
      <c r="F26" s="15">
        <v>4.7241379310344804</v>
      </c>
      <c r="G26" s="13">
        <v>12</v>
      </c>
      <c r="H26" s="15">
        <v>5.5458333333333298</v>
      </c>
      <c r="I26" s="13">
        <v>24</v>
      </c>
      <c r="J26" s="15">
        <v>4.0208333333333304</v>
      </c>
      <c r="K26" s="13" t="str">
        <f t="shared" si="0"/>
        <v>Biologie vegetală și animală||COLEGIUL "MIHAI VITEAZUL" INEU</v>
      </c>
    </row>
    <row r="27" spans="1:11" x14ac:dyDescent="0.2">
      <c r="A27" s="13" t="s">
        <v>117</v>
      </c>
      <c r="B27" s="13" t="s">
        <v>44</v>
      </c>
      <c r="C27" s="13" t="s">
        <v>41</v>
      </c>
      <c r="D27" s="13" t="s">
        <v>42</v>
      </c>
      <c r="E27" s="13">
        <v>2</v>
      </c>
      <c r="F27" s="15">
        <v>6.5</v>
      </c>
      <c r="G27" s="13"/>
      <c r="H27" s="15"/>
      <c r="I27" s="13"/>
      <c r="J27" s="15"/>
      <c r="K27" s="13" t="str">
        <f t="shared" si="0"/>
        <v>Biologie vegetală și animală||COLEGIUL NAŢIONAL "ELENA GHIBA BIRTA" ARAD</v>
      </c>
    </row>
    <row r="28" spans="1:11" x14ac:dyDescent="0.2">
      <c r="A28" s="13" t="s">
        <v>117</v>
      </c>
      <c r="B28" s="13" t="s">
        <v>45</v>
      </c>
      <c r="C28" s="13" t="s">
        <v>41</v>
      </c>
      <c r="D28" s="13" t="s">
        <v>42</v>
      </c>
      <c r="E28" s="13">
        <v>2</v>
      </c>
      <c r="F28" s="15">
        <v>9.1999999999999993</v>
      </c>
      <c r="G28" s="13"/>
      <c r="H28" s="15"/>
      <c r="I28" s="13">
        <v>1</v>
      </c>
      <c r="J28" s="15">
        <v>9.85</v>
      </c>
      <c r="K28" s="13" t="str">
        <f t="shared" si="0"/>
        <v>Biologie vegetală și animală||COLEGIUL NAŢIONAL "MOISE NICOARĂ" ARAD</v>
      </c>
    </row>
    <row r="29" spans="1:11" x14ac:dyDescent="0.2">
      <c r="A29" s="13" t="s">
        <v>117</v>
      </c>
      <c r="B29" s="13" t="s">
        <v>49</v>
      </c>
      <c r="C29" s="13" t="s">
        <v>41</v>
      </c>
      <c r="D29" s="13" t="s">
        <v>42</v>
      </c>
      <c r="E29" s="13"/>
      <c r="F29" s="15"/>
      <c r="G29" s="13">
        <v>1</v>
      </c>
      <c r="H29" s="15">
        <v>6.4</v>
      </c>
      <c r="I29" s="13"/>
      <c r="J29" s="15"/>
      <c r="K29" s="13" t="str">
        <f t="shared" si="0"/>
        <v>Biologie vegetală și animală||COLEGIUL"CSIKY GERGELY" ARAD</v>
      </c>
    </row>
    <row r="30" spans="1:11" x14ac:dyDescent="0.2">
      <c r="A30" s="13" t="s">
        <v>117</v>
      </c>
      <c r="B30" s="13" t="s">
        <v>50</v>
      </c>
      <c r="C30" s="13" t="s">
        <v>51</v>
      </c>
      <c r="D30" s="13" t="s">
        <v>42</v>
      </c>
      <c r="E30" s="13">
        <v>26</v>
      </c>
      <c r="F30" s="15">
        <v>3.4903846153846199</v>
      </c>
      <c r="G30" s="13">
        <v>10</v>
      </c>
      <c r="H30" s="15">
        <v>4.0199999999999996</v>
      </c>
      <c r="I30" s="13">
        <v>19</v>
      </c>
      <c r="J30" s="15">
        <v>2.9763157894736798</v>
      </c>
      <c r="K30" s="13" t="str">
        <f t="shared" si="0"/>
        <v>Biologie vegetală și animală||LICEUL "ATANASIE MARIENESCU" LIPOVA</v>
      </c>
    </row>
    <row r="31" spans="1:11" x14ac:dyDescent="0.2">
      <c r="A31" s="13" t="s">
        <v>117</v>
      </c>
      <c r="B31" s="13" t="s">
        <v>56</v>
      </c>
      <c r="C31" s="13" t="s">
        <v>41</v>
      </c>
      <c r="D31" s="13" t="s">
        <v>42</v>
      </c>
      <c r="E31" s="13">
        <v>9</v>
      </c>
      <c r="F31" s="15">
        <v>5.06111111111111</v>
      </c>
      <c r="G31" s="13">
        <v>2</v>
      </c>
      <c r="H31" s="15">
        <v>4.45</v>
      </c>
      <c r="I31" s="13">
        <v>6</v>
      </c>
      <c r="J31" s="15">
        <v>6.2416666666666698</v>
      </c>
      <c r="K31" s="13" t="str">
        <f t="shared" si="0"/>
        <v>Biologie vegetală și animală||LICEUL NAŢIONAL DE INFORMATICĂ ARAD</v>
      </c>
    </row>
    <row r="32" spans="1:11" x14ac:dyDescent="0.2">
      <c r="A32" s="13" t="s">
        <v>117</v>
      </c>
      <c r="B32" s="13" t="s">
        <v>58</v>
      </c>
      <c r="C32" s="13" t="s">
        <v>41</v>
      </c>
      <c r="D32" s="13" t="s">
        <v>39</v>
      </c>
      <c r="E32" s="13">
        <v>33</v>
      </c>
      <c r="F32" s="15">
        <v>5.1651515151515204</v>
      </c>
      <c r="G32" s="13">
        <v>11</v>
      </c>
      <c r="H32" s="15">
        <v>6.1863636363636401</v>
      </c>
      <c r="I32" s="13"/>
      <c r="J32" s="15"/>
      <c r="K32" s="13" t="str">
        <f t="shared" si="0"/>
        <v>Biologie vegetală și animală||LICEUL TEHNOLOGIC "AUREL VLAICU" ARAD</v>
      </c>
    </row>
    <row r="33" spans="1:11" x14ac:dyDescent="0.2">
      <c r="A33" s="13" t="s">
        <v>117</v>
      </c>
      <c r="B33" s="13" t="s">
        <v>61</v>
      </c>
      <c r="C33" s="13" t="s">
        <v>41</v>
      </c>
      <c r="D33" s="13" t="s">
        <v>42</v>
      </c>
      <c r="E33" s="13">
        <v>25</v>
      </c>
      <c r="F33" s="15">
        <v>4.46</v>
      </c>
      <c r="G33" s="13">
        <v>13</v>
      </c>
      <c r="H33" s="15">
        <v>3.9</v>
      </c>
      <c r="I33" s="13">
        <v>15</v>
      </c>
      <c r="J33" s="15">
        <v>4.5233333333333299</v>
      </c>
      <c r="K33" s="13" t="str">
        <f t="shared" si="0"/>
        <v>Biologie vegetală și animală||LICEUL TEHNOLOGIC "FRANCISC NEUMAN" ARAD</v>
      </c>
    </row>
    <row r="34" spans="1:11" x14ac:dyDescent="0.2">
      <c r="A34" s="13" t="s">
        <v>117</v>
      </c>
      <c r="B34" s="13" t="s">
        <v>62</v>
      </c>
      <c r="C34" s="13" t="s">
        <v>63</v>
      </c>
      <c r="D34" s="13" t="s">
        <v>42</v>
      </c>
      <c r="E34" s="13"/>
      <c r="F34" s="15"/>
      <c r="G34" s="13">
        <v>1</v>
      </c>
      <c r="H34" s="15">
        <v>5.85</v>
      </c>
      <c r="I34" s="13">
        <v>17</v>
      </c>
      <c r="J34" s="15">
        <v>7.1676470588235297</v>
      </c>
      <c r="K34" s="13" t="str">
        <f t="shared" si="0"/>
        <v>Biologie vegetală și animală||LICEUL TEHNOLOGIC "ION CREANGĂ" CURTICI</v>
      </c>
    </row>
    <row r="35" spans="1:11" x14ac:dyDescent="0.2">
      <c r="A35" s="13" t="s">
        <v>117</v>
      </c>
      <c r="B35" s="13" t="s">
        <v>66</v>
      </c>
      <c r="C35" s="13" t="s">
        <v>41</v>
      </c>
      <c r="D35" s="13" t="s">
        <v>42</v>
      </c>
      <c r="E35" s="13">
        <v>5</v>
      </c>
      <c r="F35" s="15">
        <v>4.33</v>
      </c>
      <c r="G35" s="13">
        <v>11</v>
      </c>
      <c r="H35" s="15">
        <v>4.1181818181818199</v>
      </c>
      <c r="I35" s="13">
        <v>58</v>
      </c>
      <c r="J35" s="15">
        <v>4.7603448275862101</v>
      </c>
      <c r="K35" s="13" t="str">
        <f t="shared" si="0"/>
        <v>Biologie vegetală și animală||LICEUL TEHNOLOGIC "REGINA MARIA" ARAD</v>
      </c>
    </row>
    <row r="36" spans="1:11" x14ac:dyDescent="0.2">
      <c r="A36" s="13" t="s">
        <v>117</v>
      </c>
      <c r="B36" s="13" t="s">
        <v>67</v>
      </c>
      <c r="C36" s="13" t="s">
        <v>38</v>
      </c>
      <c r="D36" s="13" t="s">
        <v>39</v>
      </c>
      <c r="E36" s="13">
        <v>4</v>
      </c>
      <c r="F36" s="15">
        <v>2.3624999999999998</v>
      </c>
      <c r="G36" s="13"/>
      <c r="H36" s="15"/>
      <c r="I36" s="13">
        <v>11</v>
      </c>
      <c r="J36" s="15">
        <v>3.33636363636364</v>
      </c>
      <c r="K36" s="13" t="str">
        <f t="shared" si="0"/>
        <v>Biologie vegetală și animală||LICEUL TEHNOLOGIC "SAVA BRANCOVICI" INEU</v>
      </c>
    </row>
    <row r="37" spans="1:11" x14ac:dyDescent="0.2">
      <c r="A37" s="13" t="s">
        <v>117</v>
      </c>
      <c r="B37" s="13" t="s">
        <v>68</v>
      </c>
      <c r="C37" s="13" t="s">
        <v>69</v>
      </c>
      <c r="D37" s="13" t="s">
        <v>42</v>
      </c>
      <c r="E37" s="13">
        <v>10</v>
      </c>
      <c r="F37" s="15">
        <v>2.7</v>
      </c>
      <c r="G37" s="13">
        <v>2</v>
      </c>
      <c r="H37" s="15">
        <v>3.45</v>
      </c>
      <c r="I37" s="13">
        <v>9</v>
      </c>
      <c r="J37" s="15">
        <v>3.6333333333333302</v>
      </c>
      <c r="K37" s="13" t="str">
        <f t="shared" si="0"/>
        <v>Biologie vegetală și animală||LICEUL TEHNOLOGIC "STEFAN HELL" SÂNTANA</v>
      </c>
    </row>
    <row r="38" spans="1:11" x14ac:dyDescent="0.2">
      <c r="A38" s="13" t="s">
        <v>117</v>
      </c>
      <c r="B38" s="13" t="s">
        <v>70</v>
      </c>
      <c r="C38" s="13" t="s">
        <v>71</v>
      </c>
      <c r="D38" s="13" t="s">
        <v>39</v>
      </c>
      <c r="E38" s="13"/>
      <c r="F38" s="15"/>
      <c r="G38" s="13">
        <v>1</v>
      </c>
      <c r="H38" s="15">
        <v>3.4</v>
      </c>
      <c r="I38" s="13">
        <v>3</v>
      </c>
      <c r="J38" s="15">
        <v>4.2</v>
      </c>
      <c r="K38" s="13" t="str">
        <f t="shared" si="0"/>
        <v>Biologie vegetală și animală||LICEUL TEHNOLOGIC "VASILE JUNCU" MINIŞ</v>
      </c>
    </row>
    <row r="39" spans="1:11" x14ac:dyDescent="0.2">
      <c r="A39" s="13" t="s">
        <v>117</v>
      </c>
      <c r="B39" s="13" t="s">
        <v>72</v>
      </c>
      <c r="C39" s="13" t="s">
        <v>73</v>
      </c>
      <c r="D39" s="13" t="s">
        <v>39</v>
      </c>
      <c r="E39" s="13">
        <v>28</v>
      </c>
      <c r="F39" s="15">
        <v>4.39464285714286</v>
      </c>
      <c r="G39" s="13">
        <v>9</v>
      </c>
      <c r="H39" s="15">
        <v>4.5333333333333297</v>
      </c>
      <c r="I39" s="13">
        <v>33</v>
      </c>
      <c r="J39" s="15">
        <v>4.0681818181818201</v>
      </c>
      <c r="K39" s="13" t="str">
        <f t="shared" si="0"/>
        <v>Biologie vegetală și animală||LICEUL TEHNOLOGIC CHIŞINEU CRIŞ</v>
      </c>
    </row>
    <row r="40" spans="1:11" x14ac:dyDescent="0.2">
      <c r="A40" s="13" t="s">
        <v>117</v>
      </c>
      <c r="B40" s="13" t="s">
        <v>74</v>
      </c>
      <c r="C40" s="13" t="s">
        <v>41</v>
      </c>
      <c r="D40" s="13" t="s">
        <v>42</v>
      </c>
      <c r="E40" s="13">
        <v>33</v>
      </c>
      <c r="F40" s="15">
        <v>5.4090909090909101</v>
      </c>
      <c r="G40" s="13">
        <v>21</v>
      </c>
      <c r="H40" s="15">
        <v>4.9285714285714297</v>
      </c>
      <c r="I40" s="13"/>
      <c r="J40" s="15"/>
      <c r="K40" s="13" t="str">
        <f t="shared" si="0"/>
        <v>Biologie vegetală și animală||LICEUL TEHNOLOGIC DE CONSTRUCŢII ŞI PROTECŢIA MEDIULUI ARAD</v>
      </c>
    </row>
    <row r="41" spans="1:11" x14ac:dyDescent="0.2">
      <c r="A41" s="13" t="s">
        <v>117</v>
      </c>
      <c r="B41" s="13" t="s">
        <v>75</v>
      </c>
      <c r="C41" s="13" t="s">
        <v>41</v>
      </c>
      <c r="D41" s="13" t="s">
        <v>42</v>
      </c>
      <c r="E41" s="13">
        <v>39</v>
      </c>
      <c r="F41" s="15">
        <v>4.1858974358974397</v>
      </c>
      <c r="G41" s="13">
        <v>26</v>
      </c>
      <c r="H41" s="15">
        <v>4.4942307692307697</v>
      </c>
      <c r="I41" s="13"/>
      <c r="J41" s="15"/>
      <c r="K41" s="13" t="str">
        <f t="shared" si="0"/>
        <v>Biologie vegetală și animală||LICEUL TEHNOLOGIC DE ELECTRONICĂ ŞI AUTOMATIZĂRI "CAIUS IACOB" ARAD</v>
      </c>
    </row>
    <row r="42" spans="1:11" x14ac:dyDescent="0.2">
      <c r="A42" s="13" t="s">
        <v>117</v>
      </c>
      <c r="B42" s="13" t="s">
        <v>76</v>
      </c>
      <c r="C42" s="13" t="s">
        <v>41</v>
      </c>
      <c r="D42" s="13" t="s">
        <v>42</v>
      </c>
      <c r="E42" s="13">
        <v>12</v>
      </c>
      <c r="F42" s="15">
        <v>5.7583333333333302</v>
      </c>
      <c r="G42" s="13">
        <v>13</v>
      </c>
      <c r="H42" s="15">
        <v>5.9923076923076897</v>
      </c>
      <c r="I42" s="13">
        <v>5</v>
      </c>
      <c r="J42" s="15">
        <v>4.57</v>
      </c>
      <c r="K42" s="13" t="str">
        <f t="shared" si="0"/>
        <v>Biologie vegetală și animală||LICEUL TEHNOLOGIC DE INDUSTRIE ALIMENTARĂ ARAD</v>
      </c>
    </row>
    <row r="43" spans="1:11" x14ac:dyDescent="0.2">
      <c r="A43" s="13" t="s">
        <v>117</v>
      </c>
      <c r="B43" s="13" t="s">
        <v>77</v>
      </c>
      <c r="C43" s="13" t="s">
        <v>41</v>
      </c>
      <c r="D43" s="13" t="s">
        <v>39</v>
      </c>
      <c r="E43" s="13">
        <v>19</v>
      </c>
      <c r="F43" s="15">
        <v>4.5973684210526304</v>
      </c>
      <c r="G43" s="13">
        <v>13</v>
      </c>
      <c r="H43" s="15">
        <v>5.2730769230769203</v>
      </c>
      <c r="I43" s="13"/>
      <c r="J43" s="15"/>
      <c r="K43" s="13" t="str">
        <f t="shared" si="0"/>
        <v>Biologie vegetală și animală||LICEUL TEHNOLOGIC DE TRANSPORTURI AUTO "HENRI COANDĂ" ARAD</v>
      </c>
    </row>
    <row r="44" spans="1:11" x14ac:dyDescent="0.2">
      <c r="A44" s="13" t="s">
        <v>117</v>
      </c>
      <c r="B44" s="13" t="s">
        <v>78</v>
      </c>
      <c r="C44" s="13" t="s">
        <v>41</v>
      </c>
      <c r="D44" s="13" t="s">
        <v>42</v>
      </c>
      <c r="E44" s="13">
        <v>10</v>
      </c>
      <c r="F44" s="15">
        <v>3.7</v>
      </c>
      <c r="G44" s="13">
        <v>11</v>
      </c>
      <c r="H44" s="15">
        <v>4.47272727272727</v>
      </c>
      <c r="I44" s="13">
        <v>79</v>
      </c>
      <c r="J44" s="15">
        <v>4.45632911392405</v>
      </c>
      <c r="K44" s="13" t="str">
        <f t="shared" si="0"/>
        <v>Biologie vegetală și animală||LICEUL TEHNOLOGIC DE ȘTIINȚE APLICATE ARAD</v>
      </c>
    </row>
    <row r="45" spans="1:11" x14ac:dyDescent="0.2">
      <c r="A45" s="13" t="s">
        <v>117</v>
      </c>
      <c r="B45" s="13" t="s">
        <v>82</v>
      </c>
      <c r="C45" s="13" t="s">
        <v>83</v>
      </c>
      <c r="D45" s="13" t="s">
        <v>39</v>
      </c>
      <c r="E45" s="13">
        <v>25</v>
      </c>
      <c r="F45" s="15">
        <v>6.3179999999999996</v>
      </c>
      <c r="G45" s="13">
        <v>22</v>
      </c>
      <c r="H45" s="15">
        <v>5.1386363636363601</v>
      </c>
      <c r="I45" s="13">
        <v>22</v>
      </c>
      <c r="J45" s="15">
        <v>5.6272727272727296</v>
      </c>
      <c r="K45" s="13" t="str">
        <f t="shared" si="0"/>
        <v>Biologie vegetală și animală||LICEUL TEHNOLOGIC ”REGELE MIHAI I” SĂVÂRŞIN</v>
      </c>
    </row>
    <row r="46" spans="1:11" x14ac:dyDescent="0.2">
      <c r="A46" s="13" t="s">
        <v>117</v>
      </c>
      <c r="B46" s="13" t="s">
        <v>87</v>
      </c>
      <c r="C46" s="13" t="s">
        <v>88</v>
      </c>
      <c r="D46" s="13" t="s">
        <v>42</v>
      </c>
      <c r="E46" s="13"/>
      <c r="F46" s="15"/>
      <c r="G46" s="13">
        <v>1</v>
      </c>
      <c r="H46" s="15">
        <v>5.75</v>
      </c>
      <c r="I46" s="13">
        <v>1</v>
      </c>
      <c r="J46" s="15">
        <v>7.9</v>
      </c>
      <c r="K46" s="13" t="str">
        <f t="shared" si="0"/>
        <v>Biologie vegetală și animală||LICEUL TEORETIC "GHEORGHE LAZĂR" PECICA</v>
      </c>
    </row>
    <row r="47" spans="1:11" x14ac:dyDescent="0.2">
      <c r="A47" s="13" t="s">
        <v>117</v>
      </c>
      <c r="B47" s="13" t="s">
        <v>92</v>
      </c>
      <c r="C47" s="13" t="s">
        <v>93</v>
      </c>
      <c r="D47" s="13" t="s">
        <v>39</v>
      </c>
      <c r="E47" s="13"/>
      <c r="F47" s="15"/>
      <c r="G47" s="13">
        <v>1</v>
      </c>
      <c r="H47" s="15">
        <v>5.45</v>
      </c>
      <c r="I47" s="13"/>
      <c r="J47" s="15"/>
      <c r="K47" s="13" t="str">
        <f t="shared" si="0"/>
        <v>Biologie vegetală și animală||LICEUL TEORETIC CERMEI</v>
      </c>
    </row>
    <row r="48" spans="1:11" x14ac:dyDescent="0.2">
      <c r="A48" s="13" t="s">
        <v>117</v>
      </c>
      <c r="B48" s="13" t="s">
        <v>94</v>
      </c>
      <c r="C48" s="13" t="s">
        <v>95</v>
      </c>
      <c r="D48" s="13" t="s">
        <v>42</v>
      </c>
      <c r="E48" s="13">
        <v>1</v>
      </c>
      <c r="F48" s="15">
        <v>6.8</v>
      </c>
      <c r="G48" s="13"/>
      <c r="H48" s="15"/>
      <c r="I48" s="13"/>
      <c r="J48" s="15"/>
      <c r="K48" s="13" t="str">
        <f t="shared" si="0"/>
        <v>Biologie vegetală și animală||LICEUL TEORETIC PÂNCOTA</v>
      </c>
    </row>
    <row r="49" spans="1:11" x14ac:dyDescent="0.2">
      <c r="A49" s="13" t="s">
        <v>117</v>
      </c>
      <c r="B49" s="13" t="s">
        <v>96</v>
      </c>
      <c r="C49" s="13" t="s">
        <v>97</v>
      </c>
      <c r="D49" s="13" t="s">
        <v>39</v>
      </c>
      <c r="E49" s="13">
        <v>4</v>
      </c>
      <c r="F49" s="15">
        <v>6.05</v>
      </c>
      <c r="G49" s="13"/>
      <c r="H49" s="15"/>
      <c r="I49" s="13">
        <v>6</v>
      </c>
      <c r="J49" s="15">
        <v>2.2416666666666698</v>
      </c>
      <c r="K49" s="13" t="str">
        <f t="shared" si="0"/>
        <v>Biologie vegetală și animală||LICEUL TEORETIC SEBIŞ</v>
      </c>
    </row>
    <row r="50" spans="1:11" x14ac:dyDescent="0.2">
      <c r="A50" s="13" t="s">
        <v>118</v>
      </c>
      <c r="B50" s="13" t="s">
        <v>44</v>
      </c>
      <c r="C50" s="13" t="s">
        <v>41</v>
      </c>
      <c r="D50" s="13" t="s">
        <v>42</v>
      </c>
      <c r="E50" s="13"/>
      <c r="F50" s="15"/>
      <c r="G50" s="13">
        <v>7</v>
      </c>
      <c r="H50" s="15">
        <v>7.6285714285714299</v>
      </c>
      <c r="I50" s="13">
        <v>12</v>
      </c>
      <c r="J50" s="15">
        <v>7.5875000000000004</v>
      </c>
      <c r="K50" s="13" t="str">
        <f t="shared" si="0"/>
        <v>Chimie anorganică||COLEGIUL NAŢIONAL "ELENA GHIBA BIRTA" ARAD</v>
      </c>
    </row>
    <row r="51" spans="1:11" x14ac:dyDescent="0.2">
      <c r="A51" s="13" t="s">
        <v>118</v>
      </c>
      <c r="B51" s="13" t="s">
        <v>45</v>
      </c>
      <c r="C51" s="13" t="s">
        <v>41</v>
      </c>
      <c r="D51" s="13" t="s">
        <v>42</v>
      </c>
      <c r="E51" s="13">
        <v>5</v>
      </c>
      <c r="F51" s="15">
        <v>7.74</v>
      </c>
      <c r="G51" s="13">
        <v>8</v>
      </c>
      <c r="H51" s="15">
        <v>8.7937499999999993</v>
      </c>
      <c r="I51" s="13">
        <v>5</v>
      </c>
      <c r="J51" s="15">
        <v>9.2100000000000009</v>
      </c>
      <c r="K51" s="13" t="str">
        <f t="shared" si="0"/>
        <v>Chimie anorganică||COLEGIUL NAŢIONAL "MOISE NICOARĂ" ARAD</v>
      </c>
    </row>
    <row r="52" spans="1:11" x14ac:dyDescent="0.2">
      <c r="A52" s="13" t="s">
        <v>118</v>
      </c>
      <c r="B52" s="13" t="s">
        <v>46</v>
      </c>
      <c r="C52" s="13" t="s">
        <v>41</v>
      </c>
      <c r="D52" s="13" t="s">
        <v>42</v>
      </c>
      <c r="E52" s="13">
        <v>1</v>
      </c>
      <c r="F52" s="15">
        <v>10</v>
      </c>
      <c r="G52" s="13"/>
      <c r="H52" s="15"/>
      <c r="I52" s="13"/>
      <c r="J52" s="15"/>
      <c r="K52" s="13" t="str">
        <f t="shared" si="0"/>
        <v>Chimie anorganică||COLEGIUL NAŢIONAL "PREPARANDIA-DIMITRIE ŢICHINDEAL" ARAD</v>
      </c>
    </row>
    <row r="53" spans="1:11" x14ac:dyDescent="0.2">
      <c r="A53" s="13" t="s">
        <v>118</v>
      </c>
      <c r="B53" s="13" t="s">
        <v>47</v>
      </c>
      <c r="C53" s="13" t="s">
        <v>41</v>
      </c>
      <c r="D53" s="13" t="s">
        <v>42</v>
      </c>
      <c r="E53" s="13"/>
      <c r="F53" s="15"/>
      <c r="G53" s="13">
        <v>1</v>
      </c>
      <c r="H53" s="15">
        <v>6.2</v>
      </c>
      <c r="I53" s="13"/>
      <c r="J53" s="15"/>
      <c r="K53" s="13" t="str">
        <f t="shared" si="0"/>
        <v>Chimie anorganică||COLEGIUL NAŢIONAL "VASILE GOLDIŞ" ARAD</v>
      </c>
    </row>
    <row r="54" spans="1:11" x14ac:dyDescent="0.2">
      <c r="A54" s="13" t="s">
        <v>118</v>
      </c>
      <c r="B54" s="13" t="s">
        <v>49</v>
      </c>
      <c r="C54" s="13" t="s">
        <v>41</v>
      </c>
      <c r="D54" s="13" t="s">
        <v>42</v>
      </c>
      <c r="E54" s="13">
        <v>4</v>
      </c>
      <c r="F54" s="15">
        <v>8.5250000000000004</v>
      </c>
      <c r="G54" s="13">
        <v>4</v>
      </c>
      <c r="H54" s="15">
        <v>9.4250000000000007</v>
      </c>
      <c r="I54" s="13">
        <v>5</v>
      </c>
      <c r="J54" s="15">
        <v>8.7200000000000006</v>
      </c>
      <c r="K54" s="13" t="str">
        <f t="shared" si="0"/>
        <v>Chimie anorganică||COLEGIUL"CSIKY GERGELY" ARAD</v>
      </c>
    </row>
    <row r="55" spans="1:11" x14ac:dyDescent="0.2">
      <c r="A55" s="13" t="s">
        <v>118</v>
      </c>
      <c r="B55" s="13" t="s">
        <v>61</v>
      </c>
      <c r="C55" s="13" t="s">
        <v>41</v>
      </c>
      <c r="D55" s="13" t="s">
        <v>42</v>
      </c>
      <c r="E55" s="13">
        <v>2</v>
      </c>
      <c r="F55" s="15">
        <v>5.0999999999999996</v>
      </c>
      <c r="G55" s="13"/>
      <c r="H55" s="15"/>
      <c r="I55" s="13"/>
      <c r="J55" s="15"/>
      <c r="K55" s="13" t="str">
        <f t="shared" si="0"/>
        <v>Chimie anorganică||LICEUL TEHNOLOGIC "FRANCISC NEUMAN" ARAD</v>
      </c>
    </row>
    <row r="56" spans="1:11" x14ac:dyDescent="0.2">
      <c r="A56" s="13" t="s">
        <v>118</v>
      </c>
      <c r="B56" s="13" t="s">
        <v>74</v>
      </c>
      <c r="C56" s="13" t="s">
        <v>41</v>
      </c>
      <c r="D56" s="13" t="s">
        <v>42</v>
      </c>
      <c r="E56" s="13">
        <v>1</v>
      </c>
      <c r="F56" s="15">
        <v>6.7</v>
      </c>
      <c r="G56" s="13"/>
      <c r="H56" s="15"/>
      <c r="I56" s="13"/>
      <c r="J56" s="15"/>
      <c r="K56" s="13" t="str">
        <f t="shared" si="0"/>
        <v>Chimie anorganică||LICEUL TEHNOLOGIC DE CONSTRUCŢII ŞI PROTECŢIA MEDIULUI ARAD</v>
      </c>
    </row>
    <row r="57" spans="1:11" x14ac:dyDescent="0.2">
      <c r="A57" s="13" t="s">
        <v>118</v>
      </c>
      <c r="B57" s="13" t="s">
        <v>76</v>
      </c>
      <c r="C57" s="13" t="s">
        <v>41</v>
      </c>
      <c r="D57" s="13" t="s">
        <v>42</v>
      </c>
      <c r="E57" s="13">
        <v>12</v>
      </c>
      <c r="F57" s="15">
        <v>7.2625000000000002</v>
      </c>
      <c r="G57" s="13">
        <v>7</v>
      </c>
      <c r="H57" s="15">
        <v>7.8214285714285703</v>
      </c>
      <c r="I57" s="13">
        <v>8</v>
      </c>
      <c r="J57" s="15">
        <v>7.3875000000000002</v>
      </c>
      <c r="K57" s="13" t="str">
        <f t="shared" si="0"/>
        <v>Chimie anorganică||LICEUL TEHNOLOGIC DE INDUSTRIE ALIMENTARĂ ARAD</v>
      </c>
    </row>
    <row r="58" spans="1:11" x14ac:dyDescent="0.2">
      <c r="A58" s="13" t="s">
        <v>118</v>
      </c>
      <c r="B58" s="13" t="s">
        <v>78</v>
      </c>
      <c r="C58" s="13" t="s">
        <v>41</v>
      </c>
      <c r="D58" s="13" t="s">
        <v>42</v>
      </c>
      <c r="E58" s="13"/>
      <c r="F58" s="15"/>
      <c r="G58" s="13"/>
      <c r="H58" s="15"/>
      <c r="I58" s="13">
        <v>8</v>
      </c>
      <c r="J58" s="15">
        <v>4.6812500000000004</v>
      </c>
      <c r="K58" s="13" t="str">
        <f t="shared" si="0"/>
        <v>Chimie anorganică||LICEUL TEHNOLOGIC DE ȘTIINȚE APLICATE ARAD</v>
      </c>
    </row>
    <row r="59" spans="1:11" x14ac:dyDescent="0.2">
      <c r="A59" s="13" t="s">
        <v>118</v>
      </c>
      <c r="B59" s="13" t="s">
        <v>86</v>
      </c>
      <c r="C59" s="13" t="s">
        <v>41</v>
      </c>
      <c r="D59" s="13" t="s">
        <v>42</v>
      </c>
      <c r="E59" s="13">
        <v>2</v>
      </c>
      <c r="F59" s="15">
        <v>9.25</v>
      </c>
      <c r="G59" s="13"/>
      <c r="H59" s="15"/>
      <c r="I59" s="13">
        <v>9</v>
      </c>
      <c r="J59" s="15">
        <v>7.44444444444445</v>
      </c>
      <c r="K59" s="13" t="str">
        <f t="shared" si="0"/>
        <v>Chimie anorganică||LICEUL TEORETIC "ADAM MULLER GUTTENBRUNN" ARAD</v>
      </c>
    </row>
    <row r="60" spans="1:11" x14ac:dyDescent="0.2">
      <c r="A60" s="13" t="s">
        <v>119</v>
      </c>
      <c r="B60" s="13" t="s">
        <v>37</v>
      </c>
      <c r="C60" s="13" t="s">
        <v>38</v>
      </c>
      <c r="D60" s="13" t="s">
        <v>39</v>
      </c>
      <c r="E60" s="13">
        <v>2</v>
      </c>
      <c r="F60" s="15">
        <v>9.15</v>
      </c>
      <c r="G60" s="13"/>
      <c r="H60" s="15"/>
      <c r="I60" s="13">
        <v>2</v>
      </c>
      <c r="J60" s="15">
        <v>8.4</v>
      </c>
      <c r="K60" s="13" t="str">
        <f t="shared" si="0"/>
        <v>Chimie organică||COLEGIUL "MIHAI VITEAZUL" INEU</v>
      </c>
    </row>
    <row r="61" spans="1:11" x14ac:dyDescent="0.2">
      <c r="A61" s="13" t="s">
        <v>119</v>
      </c>
      <c r="B61" s="13" t="s">
        <v>44</v>
      </c>
      <c r="C61" s="13" t="s">
        <v>41</v>
      </c>
      <c r="D61" s="13" t="s">
        <v>42</v>
      </c>
      <c r="E61" s="13">
        <v>14</v>
      </c>
      <c r="F61" s="15">
        <v>8.5785714285714292</v>
      </c>
      <c r="G61" s="13">
        <v>3</v>
      </c>
      <c r="H61" s="15">
        <v>7.81666666666667</v>
      </c>
      <c r="I61" s="13">
        <v>8</v>
      </c>
      <c r="J61" s="15">
        <v>7.9312500000000004</v>
      </c>
      <c r="K61" s="13" t="str">
        <f t="shared" si="0"/>
        <v>Chimie organică||COLEGIUL NAŢIONAL "ELENA GHIBA BIRTA" ARAD</v>
      </c>
    </row>
    <row r="62" spans="1:11" x14ac:dyDescent="0.2">
      <c r="A62" s="13" t="s">
        <v>119</v>
      </c>
      <c r="B62" s="13" t="s">
        <v>45</v>
      </c>
      <c r="C62" s="13" t="s">
        <v>41</v>
      </c>
      <c r="D62" s="13" t="s">
        <v>42</v>
      </c>
      <c r="E62" s="13">
        <v>30</v>
      </c>
      <c r="F62" s="15">
        <v>9.2883333333333304</v>
      </c>
      <c r="G62" s="13">
        <v>27</v>
      </c>
      <c r="H62" s="15">
        <v>8.7629629629629608</v>
      </c>
      <c r="I62" s="13">
        <v>16</v>
      </c>
      <c r="J62" s="15">
        <v>8.9124999999999996</v>
      </c>
      <c r="K62" s="13" t="str">
        <f t="shared" si="0"/>
        <v>Chimie organică||COLEGIUL NAŢIONAL "MOISE NICOARĂ" ARAD</v>
      </c>
    </row>
    <row r="63" spans="1:11" x14ac:dyDescent="0.2">
      <c r="A63" s="13" t="s">
        <v>119</v>
      </c>
      <c r="B63" s="13" t="s">
        <v>46</v>
      </c>
      <c r="C63" s="13" t="s">
        <v>41</v>
      </c>
      <c r="D63" s="13" t="s">
        <v>42</v>
      </c>
      <c r="E63" s="13"/>
      <c r="F63" s="15"/>
      <c r="G63" s="13">
        <v>1</v>
      </c>
      <c r="H63" s="15">
        <v>9.4</v>
      </c>
      <c r="I63" s="13">
        <v>1</v>
      </c>
      <c r="J63" s="15">
        <v>9.6999999999999993</v>
      </c>
      <c r="K63" s="13" t="str">
        <f t="shared" si="0"/>
        <v>Chimie organică||COLEGIUL NAŢIONAL "PREPARANDIA-DIMITRIE ŢICHINDEAL" ARAD</v>
      </c>
    </row>
    <row r="64" spans="1:11" x14ac:dyDescent="0.2">
      <c r="A64" s="13" t="s">
        <v>119</v>
      </c>
      <c r="B64" s="13" t="s">
        <v>47</v>
      </c>
      <c r="C64" s="13" t="s">
        <v>41</v>
      </c>
      <c r="D64" s="13" t="s">
        <v>42</v>
      </c>
      <c r="E64" s="13">
        <v>21</v>
      </c>
      <c r="F64" s="15">
        <v>9.3595238095238091</v>
      </c>
      <c r="G64" s="13">
        <v>25</v>
      </c>
      <c r="H64" s="15">
        <v>8.7219999999999995</v>
      </c>
      <c r="I64" s="13">
        <v>24</v>
      </c>
      <c r="J64" s="15">
        <v>8.9708333333333297</v>
      </c>
      <c r="K64" s="13" t="str">
        <f t="shared" si="0"/>
        <v>Chimie organică||COLEGIUL NAŢIONAL "VASILE GOLDIŞ" ARAD</v>
      </c>
    </row>
    <row r="65" spans="1:11" x14ac:dyDescent="0.2">
      <c r="A65" s="13" t="s">
        <v>119</v>
      </c>
      <c r="B65" s="13" t="s">
        <v>49</v>
      </c>
      <c r="C65" s="13" t="s">
        <v>41</v>
      </c>
      <c r="D65" s="13" t="s">
        <v>42</v>
      </c>
      <c r="E65" s="13">
        <v>1</v>
      </c>
      <c r="F65" s="15">
        <v>9.6</v>
      </c>
      <c r="G65" s="13"/>
      <c r="H65" s="15"/>
      <c r="I65" s="13"/>
      <c r="J65" s="15"/>
      <c r="K65" s="13" t="str">
        <f t="shared" si="0"/>
        <v>Chimie organică||COLEGIUL"CSIKY GERGELY" ARAD</v>
      </c>
    </row>
    <row r="66" spans="1:11" x14ac:dyDescent="0.2">
      <c r="A66" s="13" t="s">
        <v>119</v>
      </c>
      <c r="B66" s="13" t="s">
        <v>52</v>
      </c>
      <c r="C66" s="13" t="s">
        <v>53</v>
      </c>
      <c r="D66" s="13" t="s">
        <v>39</v>
      </c>
      <c r="E66" s="13"/>
      <c r="F66" s="15"/>
      <c r="G66" s="13"/>
      <c r="H66" s="15"/>
      <c r="I66" s="13">
        <v>1</v>
      </c>
      <c r="J66" s="15">
        <v>10</v>
      </c>
      <c r="K66" s="13" t="str">
        <f t="shared" ref="K66:K129" si="1">A66&amp;"||"&amp;B66</f>
        <v>Chimie organică||LICEUL "IOAN BUTEANU" GURAHONŢ</v>
      </c>
    </row>
    <row r="67" spans="1:11" x14ac:dyDescent="0.2">
      <c r="A67" s="13" t="s">
        <v>119</v>
      </c>
      <c r="B67" s="13" t="s">
        <v>56</v>
      </c>
      <c r="C67" s="13" t="s">
        <v>41</v>
      </c>
      <c r="D67" s="13" t="s">
        <v>42</v>
      </c>
      <c r="E67" s="13">
        <v>2</v>
      </c>
      <c r="F67" s="15">
        <v>9.375</v>
      </c>
      <c r="G67" s="13">
        <v>2</v>
      </c>
      <c r="H67" s="15">
        <v>9.5500000000000007</v>
      </c>
      <c r="I67" s="13"/>
      <c r="J67" s="15"/>
      <c r="K67" s="13" t="str">
        <f t="shared" si="1"/>
        <v>Chimie organică||LICEUL NAŢIONAL DE INFORMATICĂ ARAD</v>
      </c>
    </row>
    <row r="68" spans="1:11" x14ac:dyDescent="0.2">
      <c r="A68" s="13" t="s">
        <v>119</v>
      </c>
      <c r="B68" s="13" t="s">
        <v>58</v>
      </c>
      <c r="C68" s="13" t="s">
        <v>41</v>
      </c>
      <c r="D68" s="13" t="s">
        <v>39</v>
      </c>
      <c r="E68" s="13">
        <v>1</v>
      </c>
      <c r="F68" s="15">
        <v>3</v>
      </c>
      <c r="G68" s="13">
        <v>1</v>
      </c>
      <c r="H68" s="15">
        <v>4.9000000000000004</v>
      </c>
      <c r="I68" s="13"/>
      <c r="J68" s="15"/>
      <c r="K68" s="13" t="str">
        <f t="shared" si="1"/>
        <v>Chimie organică||LICEUL TEHNOLOGIC "AUREL VLAICU" ARAD</v>
      </c>
    </row>
    <row r="69" spans="1:11" x14ac:dyDescent="0.2">
      <c r="A69" s="13" t="s">
        <v>119</v>
      </c>
      <c r="B69" s="13" t="s">
        <v>61</v>
      </c>
      <c r="C69" s="13" t="s">
        <v>41</v>
      </c>
      <c r="D69" s="13" t="s">
        <v>42</v>
      </c>
      <c r="E69" s="13">
        <v>1</v>
      </c>
      <c r="F69" s="15">
        <v>2.9</v>
      </c>
      <c r="G69" s="13"/>
      <c r="H69" s="15"/>
      <c r="I69" s="13">
        <v>2</v>
      </c>
      <c r="J69" s="15">
        <v>6.8250000000000002</v>
      </c>
      <c r="K69" s="13" t="str">
        <f t="shared" si="1"/>
        <v>Chimie organică||LICEUL TEHNOLOGIC "FRANCISC NEUMAN" ARAD</v>
      </c>
    </row>
    <row r="70" spans="1:11" x14ac:dyDescent="0.2">
      <c r="A70" s="13" t="s">
        <v>119</v>
      </c>
      <c r="B70" s="13" t="s">
        <v>66</v>
      </c>
      <c r="C70" s="13" t="s">
        <v>41</v>
      </c>
      <c r="D70" s="13" t="s">
        <v>42</v>
      </c>
      <c r="E70" s="13"/>
      <c r="F70" s="15"/>
      <c r="G70" s="13"/>
      <c r="H70" s="15"/>
      <c r="I70" s="13">
        <v>1</v>
      </c>
      <c r="J70" s="15">
        <v>6.85</v>
      </c>
      <c r="K70" s="13" t="str">
        <f t="shared" si="1"/>
        <v>Chimie organică||LICEUL TEHNOLOGIC "REGINA MARIA" ARAD</v>
      </c>
    </row>
    <row r="71" spans="1:11" x14ac:dyDescent="0.2">
      <c r="A71" s="13" t="s">
        <v>119</v>
      </c>
      <c r="B71" s="13" t="s">
        <v>74</v>
      </c>
      <c r="C71" s="13" t="s">
        <v>41</v>
      </c>
      <c r="D71" s="13" t="s">
        <v>42</v>
      </c>
      <c r="E71" s="13">
        <v>5</v>
      </c>
      <c r="F71" s="15">
        <v>3.86</v>
      </c>
      <c r="G71" s="13">
        <v>2</v>
      </c>
      <c r="H71" s="15">
        <v>7.4249999999999998</v>
      </c>
      <c r="I71" s="13"/>
      <c r="J71" s="15"/>
      <c r="K71" s="13" t="str">
        <f t="shared" si="1"/>
        <v>Chimie organică||LICEUL TEHNOLOGIC DE CONSTRUCŢII ŞI PROTECŢIA MEDIULUI ARAD</v>
      </c>
    </row>
    <row r="72" spans="1:11" x14ac:dyDescent="0.2">
      <c r="A72" s="13" t="s">
        <v>119</v>
      </c>
      <c r="B72" s="13" t="s">
        <v>75</v>
      </c>
      <c r="C72" s="13" t="s">
        <v>41</v>
      </c>
      <c r="D72" s="13" t="s">
        <v>42</v>
      </c>
      <c r="E72" s="13">
        <v>2</v>
      </c>
      <c r="F72" s="15">
        <v>6.2750000000000004</v>
      </c>
      <c r="G72" s="13"/>
      <c r="H72" s="15"/>
      <c r="I72" s="13"/>
      <c r="J72" s="15"/>
      <c r="K72" s="13" t="str">
        <f t="shared" si="1"/>
        <v>Chimie organică||LICEUL TEHNOLOGIC DE ELECTRONICĂ ŞI AUTOMATIZĂRI "CAIUS IACOB" ARAD</v>
      </c>
    </row>
    <row r="73" spans="1:11" x14ac:dyDescent="0.2">
      <c r="A73" s="13" t="s">
        <v>119</v>
      </c>
      <c r="B73" s="13" t="s">
        <v>77</v>
      </c>
      <c r="C73" s="13" t="s">
        <v>41</v>
      </c>
      <c r="D73" s="13" t="s">
        <v>39</v>
      </c>
      <c r="E73" s="13">
        <v>1</v>
      </c>
      <c r="F73" s="15">
        <v>3.55</v>
      </c>
      <c r="G73" s="13"/>
      <c r="H73" s="15"/>
      <c r="I73" s="13"/>
      <c r="J73" s="15"/>
      <c r="K73" s="13" t="str">
        <f t="shared" si="1"/>
        <v>Chimie organică||LICEUL TEHNOLOGIC DE TRANSPORTURI AUTO "HENRI COANDĂ" ARAD</v>
      </c>
    </row>
    <row r="74" spans="1:11" x14ac:dyDescent="0.2">
      <c r="A74" s="13" t="s">
        <v>119</v>
      </c>
      <c r="B74" s="13" t="s">
        <v>78</v>
      </c>
      <c r="C74" s="13" t="s">
        <v>41</v>
      </c>
      <c r="D74" s="13" t="s">
        <v>42</v>
      </c>
      <c r="E74" s="13"/>
      <c r="F74" s="15"/>
      <c r="G74" s="13">
        <v>1</v>
      </c>
      <c r="H74" s="15">
        <v>5.05</v>
      </c>
      <c r="I74" s="13">
        <v>2</v>
      </c>
      <c r="J74" s="15">
        <v>5.45</v>
      </c>
      <c r="K74" s="13" t="str">
        <f t="shared" si="1"/>
        <v>Chimie organică||LICEUL TEHNOLOGIC DE ȘTIINȚE APLICATE ARAD</v>
      </c>
    </row>
    <row r="75" spans="1:11" x14ac:dyDescent="0.2">
      <c r="A75" s="13" t="s">
        <v>119</v>
      </c>
      <c r="B75" s="13" t="s">
        <v>84</v>
      </c>
      <c r="C75" s="13" t="s">
        <v>41</v>
      </c>
      <c r="D75" s="13" t="s">
        <v>39</v>
      </c>
      <c r="E75" s="13">
        <v>8</v>
      </c>
      <c r="F75" s="15">
        <v>9.0625</v>
      </c>
      <c r="G75" s="13">
        <v>1</v>
      </c>
      <c r="H75" s="15">
        <v>5.9</v>
      </c>
      <c r="I75" s="13">
        <v>1</v>
      </c>
      <c r="J75" s="15">
        <v>9.0500000000000007</v>
      </c>
      <c r="K75" s="13" t="str">
        <f t="shared" si="1"/>
        <v>Chimie organică||LICEUL TEOLOGIC BAPTIST "ALEXA POPOVICI" ARAD</v>
      </c>
    </row>
    <row r="76" spans="1:11" x14ac:dyDescent="0.2">
      <c r="A76" s="13" t="s">
        <v>119</v>
      </c>
      <c r="B76" s="13" t="s">
        <v>86</v>
      </c>
      <c r="C76" s="13" t="s">
        <v>41</v>
      </c>
      <c r="D76" s="13" t="s">
        <v>42</v>
      </c>
      <c r="E76" s="13">
        <v>3</v>
      </c>
      <c r="F76" s="15">
        <v>9.0166666666666693</v>
      </c>
      <c r="G76" s="13"/>
      <c r="H76" s="15"/>
      <c r="I76" s="13"/>
      <c r="J76" s="15"/>
      <c r="K76" s="13" t="str">
        <f t="shared" si="1"/>
        <v>Chimie organică||LICEUL TEORETIC "ADAM MULLER GUTTENBRUNN" ARAD</v>
      </c>
    </row>
    <row r="77" spans="1:11" x14ac:dyDescent="0.2">
      <c r="A77" s="13" t="s">
        <v>119</v>
      </c>
      <c r="B77" s="13" t="s">
        <v>87</v>
      </c>
      <c r="C77" s="13" t="s">
        <v>88</v>
      </c>
      <c r="D77" s="13" t="s">
        <v>42</v>
      </c>
      <c r="E77" s="13">
        <v>1</v>
      </c>
      <c r="F77" s="15">
        <v>9.75</v>
      </c>
      <c r="G77" s="13"/>
      <c r="H77" s="15"/>
      <c r="I77" s="13"/>
      <c r="J77" s="15"/>
      <c r="K77" s="13" t="str">
        <f t="shared" si="1"/>
        <v>Chimie organică||LICEUL TEORETIC "GHEORGHE LAZĂR" PECICA</v>
      </c>
    </row>
    <row r="78" spans="1:11" x14ac:dyDescent="0.2">
      <c r="A78" s="13" t="s">
        <v>119</v>
      </c>
      <c r="B78" s="13" t="s">
        <v>94</v>
      </c>
      <c r="C78" s="13" t="s">
        <v>95</v>
      </c>
      <c r="D78" s="13" t="s">
        <v>42</v>
      </c>
      <c r="E78" s="13">
        <v>2</v>
      </c>
      <c r="F78" s="15">
        <v>5.9249999999999998</v>
      </c>
      <c r="G78" s="13"/>
      <c r="H78" s="15"/>
      <c r="I78" s="13">
        <v>2</v>
      </c>
      <c r="J78" s="15">
        <v>6.75</v>
      </c>
      <c r="K78" s="13" t="str">
        <f t="shared" si="1"/>
        <v>Chimie organică||LICEUL TEORETIC PÂNCOTA</v>
      </c>
    </row>
    <row r="79" spans="1:11" x14ac:dyDescent="0.2">
      <c r="A79" s="13" t="s">
        <v>119</v>
      </c>
      <c r="B79" s="13" t="s">
        <v>96</v>
      </c>
      <c r="C79" s="13" t="s">
        <v>97</v>
      </c>
      <c r="D79" s="13" t="s">
        <v>39</v>
      </c>
      <c r="E79" s="13">
        <v>1</v>
      </c>
      <c r="F79" s="15">
        <v>6.95</v>
      </c>
      <c r="G79" s="13">
        <v>1</v>
      </c>
      <c r="H79" s="15">
        <v>7.55</v>
      </c>
      <c r="I79" s="13"/>
      <c r="J79" s="15"/>
      <c r="K79" s="13" t="str">
        <f t="shared" si="1"/>
        <v>Chimie organică||LICEUL TEORETIC SEBIŞ</v>
      </c>
    </row>
    <row r="80" spans="1:11" x14ac:dyDescent="0.2">
      <c r="A80" s="13" t="s">
        <v>120</v>
      </c>
      <c r="B80" s="13" t="s">
        <v>46</v>
      </c>
      <c r="C80" s="13" t="s">
        <v>41</v>
      </c>
      <c r="D80" s="13" t="s">
        <v>42</v>
      </c>
      <c r="E80" s="13">
        <v>1</v>
      </c>
      <c r="F80" s="15">
        <v>9</v>
      </c>
      <c r="G80" s="13">
        <v>1</v>
      </c>
      <c r="H80" s="15">
        <v>7.5</v>
      </c>
      <c r="I80" s="13"/>
      <c r="J80" s="15"/>
      <c r="K80" s="13" t="str">
        <f t="shared" si="1"/>
        <v>Economie||COLEGIUL NAŢIONAL "PREPARANDIA-DIMITRIE ŢICHINDEAL" ARAD</v>
      </c>
    </row>
    <row r="81" spans="1:11" x14ac:dyDescent="0.2">
      <c r="A81" s="13" t="s">
        <v>120</v>
      </c>
      <c r="B81" s="13" t="s">
        <v>49</v>
      </c>
      <c r="C81" s="13" t="s">
        <v>41</v>
      </c>
      <c r="D81" s="13" t="s">
        <v>42</v>
      </c>
      <c r="E81" s="13">
        <v>1</v>
      </c>
      <c r="F81" s="15">
        <v>6.5</v>
      </c>
      <c r="G81" s="13"/>
      <c r="H81" s="15"/>
      <c r="I81" s="13"/>
      <c r="J81" s="15"/>
      <c r="K81" s="13" t="str">
        <f t="shared" si="1"/>
        <v>Economie||COLEGIUL"CSIKY GERGELY" ARAD</v>
      </c>
    </row>
    <row r="82" spans="1:11" x14ac:dyDescent="0.2">
      <c r="A82" s="13" t="s">
        <v>120</v>
      </c>
      <c r="B82" s="13" t="s">
        <v>96</v>
      </c>
      <c r="C82" s="13" t="s">
        <v>97</v>
      </c>
      <c r="D82" s="13" t="s">
        <v>39</v>
      </c>
      <c r="E82" s="13"/>
      <c r="F82" s="15"/>
      <c r="G82" s="13"/>
      <c r="H82" s="15"/>
      <c r="I82" s="13">
        <v>1</v>
      </c>
      <c r="J82" s="15">
        <v>4.5</v>
      </c>
      <c r="K82" s="13" t="str">
        <f t="shared" si="1"/>
        <v>Economie||LICEUL TEORETIC SEBIŞ</v>
      </c>
    </row>
    <row r="83" spans="1:11" x14ac:dyDescent="0.2">
      <c r="A83" s="13" t="s">
        <v>121</v>
      </c>
      <c r="B83" s="13" t="s">
        <v>44</v>
      </c>
      <c r="C83" s="13" t="s">
        <v>41</v>
      </c>
      <c r="D83" s="13" t="s">
        <v>42</v>
      </c>
      <c r="E83" s="13"/>
      <c r="F83" s="15"/>
      <c r="G83" s="13">
        <v>1</v>
      </c>
      <c r="H83" s="15">
        <v>10</v>
      </c>
      <c r="I83" s="13"/>
      <c r="J83" s="15"/>
      <c r="K83" s="13" t="str">
        <f t="shared" si="1"/>
        <v>Filosofie||COLEGIUL NAŢIONAL "ELENA GHIBA BIRTA" ARAD</v>
      </c>
    </row>
    <row r="84" spans="1:11" x14ac:dyDescent="0.2">
      <c r="A84" s="13" t="s">
        <v>121</v>
      </c>
      <c r="B84" s="13" t="s">
        <v>45</v>
      </c>
      <c r="C84" s="13" t="s">
        <v>41</v>
      </c>
      <c r="D84" s="13" t="s">
        <v>42</v>
      </c>
      <c r="E84" s="13">
        <v>2</v>
      </c>
      <c r="F84" s="15">
        <v>9.4</v>
      </c>
      <c r="G84" s="13"/>
      <c r="H84" s="15"/>
      <c r="I84" s="13"/>
      <c r="J84" s="15"/>
      <c r="K84" s="13" t="str">
        <f t="shared" si="1"/>
        <v>Filosofie||COLEGIUL NAŢIONAL "MOISE NICOARĂ" ARAD</v>
      </c>
    </row>
    <row r="85" spans="1:11" x14ac:dyDescent="0.2">
      <c r="A85" s="13" t="s">
        <v>121</v>
      </c>
      <c r="B85" s="13" t="s">
        <v>48</v>
      </c>
      <c r="C85" s="13" t="s">
        <v>41</v>
      </c>
      <c r="D85" s="13" t="s">
        <v>42</v>
      </c>
      <c r="E85" s="13">
        <v>1</v>
      </c>
      <c r="F85" s="15">
        <v>7.55</v>
      </c>
      <c r="G85" s="13"/>
      <c r="H85" s="15"/>
      <c r="I85" s="13"/>
      <c r="J85" s="15"/>
      <c r="K85" s="13" t="str">
        <f t="shared" si="1"/>
        <v>Filosofie||COLEGIUL PARTICULAR "VASILE GOLDIŞ" ARAD</v>
      </c>
    </row>
    <row r="86" spans="1:11" x14ac:dyDescent="0.2">
      <c r="A86" s="13" t="s">
        <v>121</v>
      </c>
      <c r="B86" s="13" t="s">
        <v>86</v>
      </c>
      <c r="C86" s="13" t="s">
        <v>41</v>
      </c>
      <c r="D86" s="13" t="s">
        <v>42</v>
      </c>
      <c r="E86" s="13">
        <v>1</v>
      </c>
      <c r="F86" s="15">
        <v>5.5</v>
      </c>
      <c r="G86" s="13">
        <v>1</v>
      </c>
      <c r="H86" s="15">
        <v>8.65</v>
      </c>
      <c r="I86" s="13"/>
      <c r="J86" s="15"/>
      <c r="K86" s="13" t="str">
        <f t="shared" si="1"/>
        <v>Filosofie||LICEUL TEORETIC "ADAM MULLER GUTTENBRUNN" ARAD</v>
      </c>
    </row>
    <row r="87" spans="1:11" x14ac:dyDescent="0.2">
      <c r="A87" s="13" t="s">
        <v>121</v>
      </c>
      <c r="B87" s="13" t="s">
        <v>96</v>
      </c>
      <c r="C87" s="13" t="s">
        <v>97</v>
      </c>
      <c r="D87" s="13" t="s">
        <v>39</v>
      </c>
      <c r="E87" s="13"/>
      <c r="F87" s="15"/>
      <c r="G87" s="13">
        <v>1</v>
      </c>
      <c r="H87" s="15">
        <v>7.75</v>
      </c>
      <c r="I87" s="13"/>
      <c r="J87" s="15"/>
      <c r="K87" s="13" t="str">
        <f t="shared" si="1"/>
        <v>Filosofie||LICEUL TEORETIC SEBIŞ</v>
      </c>
    </row>
    <row r="88" spans="1:11" x14ac:dyDescent="0.2">
      <c r="A88" s="13" t="s">
        <v>122</v>
      </c>
      <c r="B88" s="13" t="s">
        <v>50</v>
      </c>
      <c r="C88" s="13" t="s">
        <v>51</v>
      </c>
      <c r="D88" s="13" t="s">
        <v>42</v>
      </c>
      <c r="E88" s="13"/>
      <c r="F88" s="15"/>
      <c r="G88" s="13">
        <v>1</v>
      </c>
      <c r="H88" s="15">
        <v>5.35</v>
      </c>
      <c r="I88" s="13">
        <v>1</v>
      </c>
      <c r="J88" s="15">
        <v>5.35</v>
      </c>
      <c r="K88" s="13" t="str">
        <f t="shared" si="1"/>
        <v>Fizică TEH||LICEUL "ATANASIE MARIENESCU" LIPOVA</v>
      </c>
    </row>
    <row r="89" spans="1:11" x14ac:dyDescent="0.2">
      <c r="A89" s="13" t="s">
        <v>122</v>
      </c>
      <c r="B89" s="13" t="s">
        <v>58</v>
      </c>
      <c r="C89" s="13" t="s">
        <v>41</v>
      </c>
      <c r="D89" s="13" t="s">
        <v>39</v>
      </c>
      <c r="E89" s="13">
        <v>1</v>
      </c>
      <c r="F89" s="15">
        <v>1.75</v>
      </c>
      <c r="G89" s="13">
        <v>2</v>
      </c>
      <c r="H89" s="15">
        <v>4.55</v>
      </c>
      <c r="I89" s="13"/>
      <c r="J89" s="15"/>
      <c r="K89" s="13" t="str">
        <f t="shared" si="1"/>
        <v>Fizică TEH||LICEUL TEHNOLOGIC "AUREL VLAICU" ARAD</v>
      </c>
    </row>
    <row r="90" spans="1:11" x14ac:dyDescent="0.2">
      <c r="A90" s="13" t="s">
        <v>122</v>
      </c>
      <c r="B90" s="13" t="s">
        <v>66</v>
      </c>
      <c r="C90" s="13" t="s">
        <v>41</v>
      </c>
      <c r="D90" s="13" t="s">
        <v>42</v>
      </c>
      <c r="E90" s="13"/>
      <c r="F90" s="15"/>
      <c r="G90" s="13"/>
      <c r="H90" s="15"/>
      <c r="I90" s="13">
        <v>9</v>
      </c>
      <c r="J90" s="15">
        <v>4.9833333333333298</v>
      </c>
      <c r="K90" s="13" t="str">
        <f t="shared" si="1"/>
        <v>Fizică TEH||LICEUL TEHNOLOGIC "REGINA MARIA" ARAD</v>
      </c>
    </row>
    <row r="91" spans="1:11" x14ac:dyDescent="0.2">
      <c r="A91" s="13" t="s">
        <v>122</v>
      </c>
      <c r="B91" s="13" t="s">
        <v>68</v>
      </c>
      <c r="C91" s="13" t="s">
        <v>69</v>
      </c>
      <c r="D91" s="13" t="s">
        <v>42</v>
      </c>
      <c r="E91" s="13"/>
      <c r="F91" s="15"/>
      <c r="G91" s="13">
        <v>1</v>
      </c>
      <c r="H91" s="15">
        <v>1.6</v>
      </c>
      <c r="I91" s="13">
        <v>1</v>
      </c>
      <c r="J91" s="15">
        <v>2.0499999999999998</v>
      </c>
      <c r="K91" s="13" t="str">
        <f t="shared" si="1"/>
        <v>Fizică TEH||LICEUL TEHNOLOGIC "STEFAN HELL" SÂNTANA</v>
      </c>
    </row>
    <row r="92" spans="1:11" x14ac:dyDescent="0.2">
      <c r="A92" s="13" t="s">
        <v>122</v>
      </c>
      <c r="B92" s="13" t="s">
        <v>75</v>
      </c>
      <c r="C92" s="13" t="s">
        <v>41</v>
      </c>
      <c r="D92" s="13" t="s">
        <v>42</v>
      </c>
      <c r="E92" s="13">
        <v>21</v>
      </c>
      <c r="F92" s="15">
        <v>6.7571428571428598</v>
      </c>
      <c r="G92" s="13">
        <v>3</v>
      </c>
      <c r="H92" s="15">
        <v>4.81666666666667</v>
      </c>
      <c r="I92" s="13"/>
      <c r="J92" s="15"/>
      <c r="K92" s="13" t="str">
        <f t="shared" si="1"/>
        <v>Fizică TEH||LICEUL TEHNOLOGIC DE ELECTRONICĂ ŞI AUTOMATIZĂRI "CAIUS IACOB" ARAD</v>
      </c>
    </row>
    <row r="93" spans="1:11" x14ac:dyDescent="0.2">
      <c r="A93" s="13" t="s">
        <v>122</v>
      </c>
      <c r="B93" s="13" t="s">
        <v>76</v>
      </c>
      <c r="C93" s="13" t="s">
        <v>41</v>
      </c>
      <c r="D93" s="13" t="s">
        <v>42</v>
      </c>
      <c r="E93" s="13"/>
      <c r="F93" s="15"/>
      <c r="G93" s="13"/>
      <c r="H93" s="15"/>
      <c r="I93" s="13">
        <v>1</v>
      </c>
      <c r="J93" s="15">
        <v>9.6999999999999993</v>
      </c>
      <c r="K93" s="13" t="str">
        <f t="shared" si="1"/>
        <v>Fizică TEH||LICEUL TEHNOLOGIC DE INDUSTRIE ALIMENTARĂ ARAD</v>
      </c>
    </row>
    <row r="94" spans="1:11" x14ac:dyDescent="0.2">
      <c r="A94" s="13" t="s">
        <v>122</v>
      </c>
      <c r="B94" s="13" t="s">
        <v>77</v>
      </c>
      <c r="C94" s="13" t="s">
        <v>41</v>
      </c>
      <c r="D94" s="13" t="s">
        <v>39</v>
      </c>
      <c r="E94" s="13"/>
      <c r="F94" s="15"/>
      <c r="G94" s="13">
        <v>1</v>
      </c>
      <c r="H94" s="15">
        <v>6.3</v>
      </c>
      <c r="I94" s="13"/>
      <c r="J94" s="15"/>
      <c r="K94" s="13" t="str">
        <f t="shared" si="1"/>
        <v>Fizică TEH||LICEUL TEHNOLOGIC DE TRANSPORTURI AUTO "HENRI COANDĂ" ARAD</v>
      </c>
    </row>
    <row r="95" spans="1:11" x14ac:dyDescent="0.2">
      <c r="A95" s="13" t="s">
        <v>122</v>
      </c>
      <c r="B95" s="13" t="s">
        <v>78</v>
      </c>
      <c r="C95" s="13" t="s">
        <v>41</v>
      </c>
      <c r="D95" s="13" t="s">
        <v>42</v>
      </c>
      <c r="E95" s="13"/>
      <c r="F95" s="15"/>
      <c r="G95" s="13"/>
      <c r="H95" s="15"/>
      <c r="I95" s="13">
        <v>2</v>
      </c>
      <c r="J95" s="15">
        <v>8.75</v>
      </c>
      <c r="K95" s="13" t="str">
        <f t="shared" si="1"/>
        <v>Fizică TEH||LICEUL TEHNOLOGIC DE ȘTIINȚE APLICATE ARAD</v>
      </c>
    </row>
    <row r="96" spans="1:11" x14ac:dyDescent="0.2">
      <c r="A96" s="13" t="s">
        <v>123</v>
      </c>
      <c r="B96" s="13" t="s">
        <v>37</v>
      </c>
      <c r="C96" s="13" t="s">
        <v>38</v>
      </c>
      <c r="D96" s="13" t="s">
        <v>39</v>
      </c>
      <c r="E96" s="13">
        <v>12</v>
      </c>
      <c r="F96" s="15">
        <v>9.4833333333333307</v>
      </c>
      <c r="G96" s="13">
        <v>4</v>
      </c>
      <c r="H96" s="15">
        <v>9.625</v>
      </c>
      <c r="I96" s="13">
        <v>12</v>
      </c>
      <c r="J96" s="15">
        <v>8.5333333333333297</v>
      </c>
      <c r="K96" s="13" t="str">
        <f t="shared" si="1"/>
        <v>Fizică TEO||COLEGIUL "MIHAI VITEAZUL" INEU</v>
      </c>
    </row>
    <row r="97" spans="1:11" x14ac:dyDescent="0.2">
      <c r="A97" s="13" t="s">
        <v>123</v>
      </c>
      <c r="B97" s="13" t="s">
        <v>44</v>
      </c>
      <c r="C97" s="13" t="s">
        <v>41</v>
      </c>
      <c r="D97" s="13" t="s">
        <v>42</v>
      </c>
      <c r="E97" s="13">
        <v>2</v>
      </c>
      <c r="F97" s="15">
        <v>8.7249999999999996</v>
      </c>
      <c r="G97" s="13"/>
      <c r="H97" s="15"/>
      <c r="I97" s="13">
        <v>5</v>
      </c>
      <c r="J97" s="15">
        <v>8.31</v>
      </c>
      <c r="K97" s="13" t="str">
        <f t="shared" si="1"/>
        <v>Fizică TEO||COLEGIUL NAŢIONAL "ELENA GHIBA BIRTA" ARAD</v>
      </c>
    </row>
    <row r="98" spans="1:11" x14ac:dyDescent="0.2">
      <c r="A98" s="13" t="s">
        <v>123</v>
      </c>
      <c r="B98" s="13" t="s">
        <v>45</v>
      </c>
      <c r="C98" s="13" t="s">
        <v>41</v>
      </c>
      <c r="D98" s="13" t="s">
        <v>42</v>
      </c>
      <c r="E98" s="13">
        <v>25</v>
      </c>
      <c r="F98" s="15">
        <v>9.4700000000000006</v>
      </c>
      <c r="G98" s="13">
        <v>21</v>
      </c>
      <c r="H98" s="15">
        <v>9.1904761904761898</v>
      </c>
      <c r="I98" s="13">
        <v>35</v>
      </c>
      <c r="J98" s="15">
        <v>9.3000000000000007</v>
      </c>
      <c r="K98" s="13" t="str">
        <f t="shared" si="1"/>
        <v>Fizică TEO||COLEGIUL NAŢIONAL "MOISE NICOARĂ" ARAD</v>
      </c>
    </row>
    <row r="99" spans="1:11" x14ac:dyDescent="0.2">
      <c r="A99" s="13" t="s">
        <v>123</v>
      </c>
      <c r="B99" s="13" t="s">
        <v>46</v>
      </c>
      <c r="C99" s="13" t="s">
        <v>41</v>
      </c>
      <c r="D99" s="13" t="s">
        <v>42</v>
      </c>
      <c r="E99" s="13"/>
      <c r="F99" s="15"/>
      <c r="G99" s="13">
        <v>1</v>
      </c>
      <c r="H99" s="15">
        <v>10</v>
      </c>
      <c r="I99" s="13">
        <v>1</v>
      </c>
      <c r="J99" s="15">
        <v>7.75</v>
      </c>
      <c r="K99" s="13" t="str">
        <f t="shared" si="1"/>
        <v>Fizică TEO||COLEGIUL NAŢIONAL "PREPARANDIA-DIMITRIE ŢICHINDEAL" ARAD</v>
      </c>
    </row>
    <row r="100" spans="1:11" x14ac:dyDescent="0.2">
      <c r="A100" s="13" t="s">
        <v>123</v>
      </c>
      <c r="B100" s="13" t="s">
        <v>47</v>
      </c>
      <c r="C100" s="13" t="s">
        <v>41</v>
      </c>
      <c r="D100" s="13" t="s">
        <v>42</v>
      </c>
      <c r="E100" s="13">
        <v>14</v>
      </c>
      <c r="F100" s="15">
        <v>8.8857142857142897</v>
      </c>
      <c r="G100" s="13">
        <v>6</v>
      </c>
      <c r="H100" s="15">
        <v>7.9833333333333298</v>
      </c>
      <c r="I100" s="13">
        <v>19</v>
      </c>
      <c r="J100" s="15">
        <v>8.82368421052632</v>
      </c>
      <c r="K100" s="13" t="str">
        <f t="shared" si="1"/>
        <v>Fizică TEO||COLEGIUL NAŢIONAL "VASILE GOLDIŞ" ARAD</v>
      </c>
    </row>
    <row r="101" spans="1:11" x14ac:dyDescent="0.2">
      <c r="A101" s="13" t="s">
        <v>123</v>
      </c>
      <c r="B101" s="13" t="s">
        <v>49</v>
      </c>
      <c r="C101" s="13" t="s">
        <v>41</v>
      </c>
      <c r="D101" s="13" t="s">
        <v>42</v>
      </c>
      <c r="E101" s="13"/>
      <c r="F101" s="15"/>
      <c r="G101" s="13">
        <v>2</v>
      </c>
      <c r="H101" s="15">
        <v>9.7750000000000004</v>
      </c>
      <c r="I101" s="13"/>
      <c r="J101" s="15"/>
      <c r="K101" s="13" t="str">
        <f t="shared" si="1"/>
        <v>Fizică TEO||COLEGIUL"CSIKY GERGELY" ARAD</v>
      </c>
    </row>
    <row r="102" spans="1:11" x14ac:dyDescent="0.2">
      <c r="A102" s="13" t="s">
        <v>123</v>
      </c>
      <c r="B102" s="13" t="s">
        <v>50</v>
      </c>
      <c r="C102" s="13" t="s">
        <v>51</v>
      </c>
      <c r="D102" s="13" t="s">
        <v>42</v>
      </c>
      <c r="E102" s="13"/>
      <c r="F102" s="15"/>
      <c r="G102" s="13"/>
      <c r="H102" s="15"/>
      <c r="I102" s="13">
        <v>2</v>
      </c>
      <c r="J102" s="15">
        <v>3.2</v>
      </c>
      <c r="K102" s="13" t="str">
        <f t="shared" si="1"/>
        <v>Fizică TEO||LICEUL "ATANASIE MARIENESCU" LIPOVA</v>
      </c>
    </row>
    <row r="103" spans="1:11" x14ac:dyDescent="0.2">
      <c r="A103" s="13" t="s">
        <v>123</v>
      </c>
      <c r="B103" s="13" t="s">
        <v>56</v>
      </c>
      <c r="C103" s="13" t="s">
        <v>41</v>
      </c>
      <c r="D103" s="13" t="s">
        <v>42</v>
      </c>
      <c r="E103" s="13"/>
      <c r="F103" s="15"/>
      <c r="G103" s="13">
        <v>2</v>
      </c>
      <c r="H103" s="15">
        <v>9.6</v>
      </c>
      <c r="I103" s="13">
        <v>3</v>
      </c>
      <c r="J103" s="15">
        <v>9.06666666666667</v>
      </c>
      <c r="K103" s="13" t="str">
        <f t="shared" si="1"/>
        <v>Fizică TEO||LICEUL NAŢIONAL DE INFORMATICĂ ARAD</v>
      </c>
    </row>
    <row r="104" spans="1:11" x14ac:dyDescent="0.2">
      <c r="A104" s="13" t="s">
        <v>123</v>
      </c>
      <c r="B104" s="13" t="s">
        <v>84</v>
      </c>
      <c r="C104" s="13" t="s">
        <v>41</v>
      </c>
      <c r="D104" s="13" t="s">
        <v>39</v>
      </c>
      <c r="E104" s="13"/>
      <c r="F104" s="15"/>
      <c r="G104" s="13">
        <v>1</v>
      </c>
      <c r="H104" s="15">
        <v>9.6999999999999993</v>
      </c>
      <c r="I104" s="13"/>
      <c r="J104" s="15"/>
      <c r="K104" s="13" t="str">
        <f t="shared" si="1"/>
        <v>Fizică TEO||LICEUL TEOLOGIC BAPTIST "ALEXA POPOVICI" ARAD</v>
      </c>
    </row>
    <row r="105" spans="1:11" x14ac:dyDescent="0.2">
      <c r="A105" s="13" t="s">
        <v>123</v>
      </c>
      <c r="B105" s="13" t="s">
        <v>89</v>
      </c>
      <c r="C105" s="13" t="s">
        <v>90</v>
      </c>
      <c r="D105" s="13" t="s">
        <v>42</v>
      </c>
      <c r="E105" s="13"/>
      <c r="F105" s="15"/>
      <c r="G105" s="13"/>
      <c r="H105" s="15"/>
      <c r="I105" s="13">
        <v>1</v>
      </c>
      <c r="J105" s="15">
        <v>7.65</v>
      </c>
      <c r="K105" s="13" t="str">
        <f t="shared" si="1"/>
        <v>Fizică TEO||LICEUL TEORETIC "JOZEF GREGOR TAJOVSKY" NĂDLAC</v>
      </c>
    </row>
    <row r="106" spans="1:11" x14ac:dyDescent="0.2">
      <c r="A106" s="13" t="s">
        <v>123</v>
      </c>
      <c r="B106" s="13" t="s">
        <v>94</v>
      </c>
      <c r="C106" s="13" t="s">
        <v>95</v>
      </c>
      <c r="D106" s="13" t="s">
        <v>42</v>
      </c>
      <c r="E106" s="13"/>
      <c r="F106" s="15"/>
      <c r="G106" s="13">
        <v>2</v>
      </c>
      <c r="H106" s="15">
        <v>7.75</v>
      </c>
      <c r="I106" s="13"/>
      <c r="J106" s="15"/>
      <c r="K106" s="13" t="str">
        <f t="shared" si="1"/>
        <v>Fizică TEO||LICEUL TEORETIC PÂNCOTA</v>
      </c>
    </row>
    <row r="107" spans="1:11" x14ac:dyDescent="0.2">
      <c r="A107" s="13" t="s">
        <v>123</v>
      </c>
      <c r="B107" s="13" t="s">
        <v>96</v>
      </c>
      <c r="C107" s="13" t="s">
        <v>97</v>
      </c>
      <c r="D107" s="13" t="s">
        <v>39</v>
      </c>
      <c r="E107" s="13">
        <v>14</v>
      </c>
      <c r="F107" s="15">
        <v>8.6785714285714306</v>
      </c>
      <c r="G107" s="13">
        <v>5</v>
      </c>
      <c r="H107" s="15">
        <v>9.67</v>
      </c>
      <c r="I107" s="13">
        <v>7</v>
      </c>
      <c r="J107" s="15">
        <v>9.1428571428571406</v>
      </c>
      <c r="K107" s="13" t="str">
        <f t="shared" si="1"/>
        <v>Fizică TEO||LICEUL TEORETIC SEBIŞ</v>
      </c>
    </row>
    <row r="108" spans="1:11" x14ac:dyDescent="0.2">
      <c r="A108" s="13" t="s">
        <v>124</v>
      </c>
      <c r="B108" s="13" t="s">
        <v>37</v>
      </c>
      <c r="C108" s="13" t="s">
        <v>38</v>
      </c>
      <c r="D108" s="13" t="s">
        <v>39</v>
      </c>
      <c r="E108" s="13">
        <v>66</v>
      </c>
      <c r="F108" s="15">
        <v>7.8053030303030297</v>
      </c>
      <c r="G108" s="13">
        <v>49</v>
      </c>
      <c r="H108" s="15">
        <v>7.2173469387755098</v>
      </c>
      <c r="I108" s="13">
        <v>39</v>
      </c>
      <c r="J108" s="15">
        <v>7.3192307692307699</v>
      </c>
      <c r="K108" s="13" t="str">
        <f t="shared" si="1"/>
        <v>Geografie||COLEGIUL "MIHAI VITEAZUL" INEU</v>
      </c>
    </row>
    <row r="109" spans="1:11" x14ac:dyDescent="0.2">
      <c r="A109" s="13" t="s">
        <v>124</v>
      </c>
      <c r="B109" s="13" t="s">
        <v>40</v>
      </c>
      <c r="C109" s="13" t="s">
        <v>41</v>
      </c>
      <c r="D109" s="13" t="s">
        <v>42</v>
      </c>
      <c r="E109" s="13">
        <v>88</v>
      </c>
      <c r="F109" s="15">
        <v>7.8738636363636401</v>
      </c>
      <c r="G109" s="13">
        <v>80</v>
      </c>
      <c r="H109" s="15">
        <v>8.0118749999999999</v>
      </c>
      <c r="I109" s="13">
        <v>67</v>
      </c>
      <c r="J109" s="15">
        <v>7.6656716417910502</v>
      </c>
      <c r="K109" s="13" t="str">
        <f t="shared" si="1"/>
        <v>Geografie||COLEGIUL DE ARTE "SABIN DRĂGOI" ARAD</v>
      </c>
    </row>
    <row r="110" spans="1:11" x14ac:dyDescent="0.2">
      <c r="A110" s="13" t="s">
        <v>124</v>
      </c>
      <c r="B110" s="13" t="s">
        <v>43</v>
      </c>
      <c r="C110" s="13" t="s">
        <v>41</v>
      </c>
      <c r="D110" s="13" t="s">
        <v>39</v>
      </c>
      <c r="E110" s="13">
        <v>115</v>
      </c>
      <c r="F110" s="15">
        <v>8.2521739130434799</v>
      </c>
      <c r="G110" s="13">
        <v>106</v>
      </c>
      <c r="H110" s="15">
        <v>7.9127358490565998</v>
      </c>
      <c r="I110" s="13">
        <v>143</v>
      </c>
      <c r="J110" s="15">
        <v>7.8510489510489503</v>
      </c>
      <c r="K110" s="13" t="str">
        <f t="shared" si="1"/>
        <v>Geografie||COLEGIUL ECONOMIC ARAD</v>
      </c>
    </row>
    <row r="111" spans="1:11" x14ac:dyDescent="0.2">
      <c r="A111" s="13" t="s">
        <v>124</v>
      </c>
      <c r="B111" s="13" t="s">
        <v>44</v>
      </c>
      <c r="C111" s="13" t="s">
        <v>41</v>
      </c>
      <c r="D111" s="13" t="s">
        <v>42</v>
      </c>
      <c r="E111" s="13">
        <v>24</v>
      </c>
      <c r="F111" s="15">
        <v>8.7874999999999996</v>
      </c>
      <c r="G111" s="13">
        <v>24</v>
      </c>
      <c r="H111" s="15">
        <v>8.9395833333333297</v>
      </c>
      <c r="I111" s="13">
        <v>18</v>
      </c>
      <c r="J111" s="15">
        <v>9.2583333333333293</v>
      </c>
      <c r="K111" s="13" t="str">
        <f t="shared" si="1"/>
        <v>Geografie||COLEGIUL NAŢIONAL "ELENA GHIBA BIRTA" ARAD</v>
      </c>
    </row>
    <row r="112" spans="1:11" x14ac:dyDescent="0.2">
      <c r="A112" s="13" t="s">
        <v>124</v>
      </c>
      <c r="B112" s="13" t="s">
        <v>45</v>
      </c>
      <c r="C112" s="13" t="s">
        <v>41</v>
      </c>
      <c r="D112" s="13" t="s">
        <v>42</v>
      </c>
      <c r="E112" s="13">
        <v>12</v>
      </c>
      <c r="F112" s="15">
        <v>9.30833333333333</v>
      </c>
      <c r="G112" s="13">
        <v>18</v>
      </c>
      <c r="H112" s="15">
        <v>9.5388888888888896</v>
      </c>
      <c r="I112" s="13">
        <v>15</v>
      </c>
      <c r="J112" s="15">
        <v>9.0733333333333306</v>
      </c>
      <c r="K112" s="13" t="str">
        <f t="shared" si="1"/>
        <v>Geografie||COLEGIUL NAŢIONAL "MOISE NICOARĂ" ARAD</v>
      </c>
    </row>
    <row r="113" spans="1:11" x14ac:dyDescent="0.2">
      <c r="A113" s="13" t="s">
        <v>124</v>
      </c>
      <c r="B113" s="13" t="s">
        <v>46</v>
      </c>
      <c r="C113" s="13" t="s">
        <v>41</v>
      </c>
      <c r="D113" s="13" t="s">
        <v>42</v>
      </c>
      <c r="E113" s="13">
        <v>24</v>
      </c>
      <c r="F113" s="15">
        <v>9.3895833333333307</v>
      </c>
      <c r="G113" s="13">
        <v>33</v>
      </c>
      <c r="H113" s="15">
        <v>9.4151515151515106</v>
      </c>
      <c r="I113" s="13">
        <v>27</v>
      </c>
      <c r="J113" s="15">
        <v>9.31666666666667</v>
      </c>
      <c r="K113" s="13" t="str">
        <f t="shared" si="1"/>
        <v>Geografie||COLEGIUL NAŢIONAL "PREPARANDIA-DIMITRIE ŢICHINDEAL" ARAD</v>
      </c>
    </row>
    <row r="114" spans="1:11" x14ac:dyDescent="0.2">
      <c r="A114" s="13" t="s">
        <v>124</v>
      </c>
      <c r="B114" s="13" t="s">
        <v>47</v>
      </c>
      <c r="C114" s="13" t="s">
        <v>41</v>
      </c>
      <c r="D114" s="13" t="s">
        <v>42</v>
      </c>
      <c r="E114" s="13">
        <v>10</v>
      </c>
      <c r="F114" s="15">
        <v>8.7850000000000001</v>
      </c>
      <c r="G114" s="13">
        <v>4</v>
      </c>
      <c r="H114" s="15">
        <v>9.3125</v>
      </c>
      <c r="I114" s="13">
        <v>15</v>
      </c>
      <c r="J114" s="15">
        <v>8.2666666666666693</v>
      </c>
      <c r="K114" s="13" t="str">
        <f t="shared" si="1"/>
        <v>Geografie||COLEGIUL NAŢIONAL "VASILE GOLDIŞ" ARAD</v>
      </c>
    </row>
    <row r="115" spans="1:11" x14ac:dyDescent="0.2">
      <c r="A115" s="13" t="s">
        <v>124</v>
      </c>
      <c r="B115" s="13" t="s">
        <v>48</v>
      </c>
      <c r="C115" s="13" t="s">
        <v>41</v>
      </c>
      <c r="D115" s="13" t="s">
        <v>42</v>
      </c>
      <c r="E115" s="13">
        <v>42</v>
      </c>
      <c r="F115" s="15">
        <v>7.1857142857142904</v>
      </c>
      <c r="G115" s="13">
        <v>14</v>
      </c>
      <c r="H115" s="15">
        <v>7.7428571428571402</v>
      </c>
      <c r="I115" s="13">
        <v>39</v>
      </c>
      <c r="J115" s="15">
        <v>7.0769230769230802</v>
      </c>
      <c r="K115" s="13" t="str">
        <f t="shared" si="1"/>
        <v>Geografie||COLEGIUL PARTICULAR "VASILE GOLDIŞ" ARAD</v>
      </c>
    </row>
    <row r="116" spans="1:11" x14ac:dyDescent="0.2">
      <c r="A116" s="13" t="s">
        <v>124</v>
      </c>
      <c r="B116" s="13" t="s">
        <v>49</v>
      </c>
      <c r="C116" s="13" t="s">
        <v>41</v>
      </c>
      <c r="D116" s="13" t="s">
        <v>42</v>
      </c>
      <c r="E116" s="13">
        <v>24</v>
      </c>
      <c r="F116" s="15">
        <v>7.8416666666666703</v>
      </c>
      <c r="G116" s="13">
        <v>21</v>
      </c>
      <c r="H116" s="15">
        <v>7.7880952380952397</v>
      </c>
      <c r="I116" s="13">
        <v>30</v>
      </c>
      <c r="J116" s="15">
        <v>8.0816666666666706</v>
      </c>
      <c r="K116" s="13" t="str">
        <f t="shared" si="1"/>
        <v>Geografie||COLEGIUL"CSIKY GERGELY" ARAD</v>
      </c>
    </row>
    <row r="117" spans="1:11" x14ac:dyDescent="0.2">
      <c r="A117" s="13" t="s">
        <v>124</v>
      </c>
      <c r="B117" s="13" t="s">
        <v>50</v>
      </c>
      <c r="C117" s="13" t="s">
        <v>51</v>
      </c>
      <c r="D117" s="13" t="s">
        <v>42</v>
      </c>
      <c r="E117" s="13">
        <v>29</v>
      </c>
      <c r="F117" s="15">
        <v>7.5965517241379299</v>
      </c>
      <c r="G117" s="13">
        <v>24</v>
      </c>
      <c r="H117" s="15">
        <v>7.90208333333333</v>
      </c>
      <c r="I117" s="13">
        <v>30</v>
      </c>
      <c r="J117" s="15">
        <v>7.4716666666666702</v>
      </c>
      <c r="K117" s="13" t="str">
        <f t="shared" si="1"/>
        <v>Geografie||LICEUL "ATANASIE MARIENESCU" LIPOVA</v>
      </c>
    </row>
    <row r="118" spans="1:11" x14ac:dyDescent="0.2">
      <c r="A118" s="13" t="s">
        <v>124</v>
      </c>
      <c r="B118" s="13" t="s">
        <v>52</v>
      </c>
      <c r="C118" s="13" t="s">
        <v>53</v>
      </c>
      <c r="D118" s="13" t="s">
        <v>39</v>
      </c>
      <c r="E118" s="13">
        <v>19</v>
      </c>
      <c r="F118" s="15">
        <v>8.3631578947368403</v>
      </c>
      <c r="G118" s="13">
        <v>17</v>
      </c>
      <c r="H118" s="15">
        <v>8.9794117647058798</v>
      </c>
      <c r="I118" s="13">
        <v>21</v>
      </c>
      <c r="J118" s="15">
        <v>7.9904761904761896</v>
      </c>
      <c r="K118" s="13" t="str">
        <f t="shared" si="1"/>
        <v>Geografie||LICEUL "IOAN BUTEANU" GURAHONŢ</v>
      </c>
    </row>
    <row r="119" spans="1:11" x14ac:dyDescent="0.2">
      <c r="A119" s="13" t="s">
        <v>124</v>
      </c>
      <c r="B119" s="13" t="s">
        <v>54</v>
      </c>
      <c r="C119" s="13" t="s">
        <v>51</v>
      </c>
      <c r="D119" s="13" t="s">
        <v>42</v>
      </c>
      <c r="E119" s="13">
        <v>33</v>
      </c>
      <c r="F119" s="15">
        <v>7.7863636363636397</v>
      </c>
      <c r="G119" s="13">
        <v>26</v>
      </c>
      <c r="H119" s="15">
        <v>7.5250000000000004</v>
      </c>
      <c r="I119" s="13">
        <v>36</v>
      </c>
      <c r="J119" s="15">
        <v>6.81111111111111</v>
      </c>
      <c r="K119" s="13" t="str">
        <f t="shared" si="1"/>
        <v>Geografie||LICEUL "SEVER BOCU" LIPOVA</v>
      </c>
    </row>
    <row r="120" spans="1:11" x14ac:dyDescent="0.2">
      <c r="A120" s="13" t="s">
        <v>124</v>
      </c>
      <c r="B120" s="13" t="s">
        <v>55</v>
      </c>
      <c r="C120" s="13" t="s">
        <v>41</v>
      </c>
      <c r="D120" s="13" t="s">
        <v>42</v>
      </c>
      <c r="E120" s="13">
        <v>41</v>
      </c>
      <c r="F120" s="15">
        <v>7.48780487804878</v>
      </c>
      <c r="G120" s="13">
        <v>33</v>
      </c>
      <c r="H120" s="15">
        <v>7.7606060606060598</v>
      </c>
      <c r="I120" s="13">
        <v>30</v>
      </c>
      <c r="J120" s="15">
        <v>7.2066666666666697</v>
      </c>
      <c r="K120" s="13" t="str">
        <f t="shared" si="1"/>
        <v>Geografie||LICEUL CU PROGRAM SPORTIV ARAD</v>
      </c>
    </row>
    <row r="121" spans="1:11" x14ac:dyDescent="0.2">
      <c r="A121" s="13" t="s">
        <v>124</v>
      </c>
      <c r="B121" s="13" t="s">
        <v>59</v>
      </c>
      <c r="C121" s="13" t="s">
        <v>60</v>
      </c>
      <c r="D121" s="13" t="s">
        <v>39</v>
      </c>
      <c r="E121" s="13">
        <v>30</v>
      </c>
      <c r="F121" s="15">
        <v>7.42</v>
      </c>
      <c r="G121" s="13">
        <v>17</v>
      </c>
      <c r="H121" s="15">
        <v>7.4411764705882399</v>
      </c>
      <c r="I121" s="13">
        <v>13</v>
      </c>
      <c r="J121" s="15">
        <v>8.0192307692307701</v>
      </c>
      <c r="K121" s="13" t="str">
        <f t="shared" si="1"/>
        <v>Geografie||LICEUL TEHNOLOGIC "EMIL CRĂCIUN LĂZUREANU" BELIU</v>
      </c>
    </row>
    <row r="122" spans="1:11" x14ac:dyDescent="0.2">
      <c r="A122" s="13" t="s">
        <v>124</v>
      </c>
      <c r="B122" s="13" t="s">
        <v>61</v>
      </c>
      <c r="C122" s="13" t="s">
        <v>41</v>
      </c>
      <c r="D122" s="13" t="s">
        <v>42</v>
      </c>
      <c r="E122" s="13">
        <v>48</v>
      </c>
      <c r="F122" s="15">
        <v>5.37916666666667</v>
      </c>
      <c r="G122" s="13">
        <v>45</v>
      </c>
      <c r="H122" s="15">
        <v>6.37777777777778</v>
      </c>
      <c r="I122" s="13">
        <v>37</v>
      </c>
      <c r="J122" s="15">
        <v>6.2013513513513496</v>
      </c>
      <c r="K122" s="13" t="str">
        <f t="shared" si="1"/>
        <v>Geografie||LICEUL TEHNOLOGIC "FRANCISC NEUMAN" ARAD</v>
      </c>
    </row>
    <row r="123" spans="1:11" x14ac:dyDescent="0.2">
      <c r="A123" s="13" t="s">
        <v>124</v>
      </c>
      <c r="B123" s="13" t="s">
        <v>62</v>
      </c>
      <c r="C123" s="13" t="s">
        <v>63</v>
      </c>
      <c r="D123" s="13" t="s">
        <v>42</v>
      </c>
      <c r="E123" s="13">
        <v>24</v>
      </c>
      <c r="F123" s="15">
        <v>7.65625</v>
      </c>
      <c r="G123" s="13">
        <v>20</v>
      </c>
      <c r="H123" s="15">
        <v>7.9625000000000004</v>
      </c>
      <c r="I123" s="13">
        <v>3</v>
      </c>
      <c r="J123" s="15">
        <v>6.7</v>
      </c>
      <c r="K123" s="13" t="str">
        <f t="shared" si="1"/>
        <v>Geografie||LICEUL TEHNOLOGIC "ION CREANGĂ" CURTICI</v>
      </c>
    </row>
    <row r="124" spans="1:11" x14ac:dyDescent="0.2">
      <c r="A124" s="13" t="s">
        <v>124</v>
      </c>
      <c r="B124" s="13" t="s">
        <v>64</v>
      </c>
      <c r="C124" s="13" t="s">
        <v>65</v>
      </c>
      <c r="D124" s="13" t="s">
        <v>39</v>
      </c>
      <c r="E124" s="13">
        <v>16</v>
      </c>
      <c r="F124" s="15">
        <v>6.7593750000000004</v>
      </c>
      <c r="G124" s="13">
        <v>14</v>
      </c>
      <c r="H124" s="15">
        <v>7.1392857142857098</v>
      </c>
      <c r="I124" s="13">
        <v>10</v>
      </c>
      <c r="J124" s="15">
        <v>6.45</v>
      </c>
      <c r="K124" s="13" t="str">
        <f t="shared" si="1"/>
        <v>Geografie||LICEUL TEHNOLOGIC "MOGA VOIEVOD" HĂLMAGIU</v>
      </c>
    </row>
    <row r="125" spans="1:11" x14ac:dyDescent="0.2">
      <c r="A125" s="13" t="s">
        <v>124</v>
      </c>
      <c r="B125" s="13" t="s">
        <v>67</v>
      </c>
      <c r="C125" s="13" t="s">
        <v>38</v>
      </c>
      <c r="D125" s="13" t="s">
        <v>39</v>
      </c>
      <c r="E125" s="13">
        <v>23</v>
      </c>
      <c r="F125" s="15">
        <v>6.9521739130434801</v>
      </c>
      <c r="G125" s="13">
        <v>22</v>
      </c>
      <c r="H125" s="15">
        <v>6.3863636363636402</v>
      </c>
      <c r="I125" s="13">
        <v>27</v>
      </c>
      <c r="J125" s="15">
        <v>5.7851851851851901</v>
      </c>
      <c r="K125" s="13" t="str">
        <f t="shared" si="1"/>
        <v>Geografie||LICEUL TEHNOLOGIC "SAVA BRANCOVICI" INEU</v>
      </c>
    </row>
    <row r="126" spans="1:11" x14ac:dyDescent="0.2">
      <c r="A126" s="13" t="s">
        <v>124</v>
      </c>
      <c r="B126" s="13" t="s">
        <v>68</v>
      </c>
      <c r="C126" s="13" t="s">
        <v>69</v>
      </c>
      <c r="D126" s="13" t="s">
        <v>42</v>
      </c>
      <c r="E126" s="13">
        <v>53</v>
      </c>
      <c r="F126" s="15">
        <v>7.0481132075471704</v>
      </c>
      <c r="G126" s="13">
        <v>33</v>
      </c>
      <c r="H126" s="15">
        <v>7.4954545454545496</v>
      </c>
      <c r="I126" s="13">
        <v>45</v>
      </c>
      <c r="J126" s="15">
        <v>7.31111111111111</v>
      </c>
      <c r="K126" s="13" t="str">
        <f t="shared" si="1"/>
        <v>Geografie||LICEUL TEHNOLOGIC "STEFAN HELL" SÂNTANA</v>
      </c>
    </row>
    <row r="127" spans="1:11" x14ac:dyDescent="0.2">
      <c r="A127" s="13" t="s">
        <v>124</v>
      </c>
      <c r="B127" s="13" t="s">
        <v>70</v>
      </c>
      <c r="C127" s="13" t="s">
        <v>71</v>
      </c>
      <c r="D127" s="13" t="s">
        <v>39</v>
      </c>
      <c r="E127" s="13">
        <v>2</v>
      </c>
      <c r="F127" s="15">
        <v>6.1749999999999998</v>
      </c>
      <c r="G127" s="13">
        <v>1</v>
      </c>
      <c r="H127" s="15">
        <v>5.85</v>
      </c>
      <c r="I127" s="13">
        <v>6</v>
      </c>
      <c r="J127" s="15">
        <v>6.2416666666666698</v>
      </c>
      <c r="K127" s="13" t="str">
        <f t="shared" si="1"/>
        <v>Geografie||LICEUL TEHNOLOGIC "VASILE JUNCU" MINIŞ</v>
      </c>
    </row>
    <row r="128" spans="1:11" x14ac:dyDescent="0.2">
      <c r="A128" s="13" t="s">
        <v>124</v>
      </c>
      <c r="B128" s="13" t="s">
        <v>72</v>
      </c>
      <c r="C128" s="13" t="s">
        <v>73</v>
      </c>
      <c r="D128" s="13" t="s">
        <v>39</v>
      </c>
      <c r="E128" s="13">
        <v>29</v>
      </c>
      <c r="F128" s="15">
        <v>6.9517241379310297</v>
      </c>
      <c r="G128" s="13">
        <v>17</v>
      </c>
      <c r="H128" s="15">
        <v>7.8470588235294096</v>
      </c>
      <c r="I128" s="13">
        <v>24</v>
      </c>
      <c r="J128" s="15">
        <v>6.6812500000000004</v>
      </c>
      <c r="K128" s="13" t="str">
        <f t="shared" si="1"/>
        <v>Geografie||LICEUL TEHNOLOGIC CHIŞINEU CRIŞ</v>
      </c>
    </row>
    <row r="129" spans="1:11" x14ac:dyDescent="0.2">
      <c r="A129" s="13" t="s">
        <v>124</v>
      </c>
      <c r="B129" s="13" t="s">
        <v>79</v>
      </c>
      <c r="C129" s="13" t="s">
        <v>41</v>
      </c>
      <c r="D129" s="13" t="s">
        <v>39</v>
      </c>
      <c r="E129" s="13"/>
      <c r="F129" s="15"/>
      <c r="G129" s="13"/>
      <c r="H129" s="15"/>
      <c r="I129" s="13">
        <v>2</v>
      </c>
      <c r="J129" s="15">
        <v>7.8250000000000002</v>
      </c>
      <c r="K129" s="13" t="str">
        <f t="shared" si="1"/>
        <v>Geografie||LICEUL TEHNOLOGIC UCECOM "SPIRU HARET" ARAD</v>
      </c>
    </row>
    <row r="130" spans="1:11" x14ac:dyDescent="0.2">
      <c r="A130" s="13" t="s">
        <v>124</v>
      </c>
      <c r="B130" s="13" t="s">
        <v>80</v>
      </c>
      <c r="C130" s="13" t="s">
        <v>81</v>
      </c>
      <c r="D130" s="13" t="s">
        <v>39</v>
      </c>
      <c r="E130" s="13">
        <v>12</v>
      </c>
      <c r="F130" s="15">
        <v>6.6458333333333304</v>
      </c>
      <c r="G130" s="13">
        <v>19</v>
      </c>
      <c r="H130" s="15">
        <v>7.3552631578947398</v>
      </c>
      <c r="I130" s="13">
        <v>18</v>
      </c>
      <c r="J130" s="15">
        <v>6.6555555555555603</v>
      </c>
      <c r="K130" s="13" t="str">
        <f t="shared" ref="K130:K193" si="2">A130&amp;"||"&amp;B130</f>
        <v>Geografie||LICEUL TEHNOLOGIC VINGA</v>
      </c>
    </row>
    <row r="131" spans="1:11" x14ac:dyDescent="0.2">
      <c r="A131" s="13" t="s">
        <v>124</v>
      </c>
      <c r="B131" s="13" t="s">
        <v>84</v>
      </c>
      <c r="C131" s="13" t="s">
        <v>41</v>
      </c>
      <c r="D131" s="13" t="s">
        <v>39</v>
      </c>
      <c r="E131" s="13">
        <v>15</v>
      </c>
      <c r="F131" s="15">
        <v>8.68</v>
      </c>
      <c r="G131" s="13">
        <v>12</v>
      </c>
      <c r="H131" s="15">
        <v>8.9</v>
      </c>
      <c r="I131" s="13">
        <v>9</v>
      </c>
      <c r="J131" s="15">
        <v>8.56111111111111</v>
      </c>
      <c r="K131" s="13" t="str">
        <f t="shared" si="2"/>
        <v>Geografie||LICEUL TEOLOGIC BAPTIST "ALEXA POPOVICI" ARAD</v>
      </c>
    </row>
    <row r="132" spans="1:11" x14ac:dyDescent="0.2">
      <c r="A132" s="13" t="s">
        <v>124</v>
      </c>
      <c r="B132" s="13" t="s">
        <v>85</v>
      </c>
      <c r="C132" s="13" t="s">
        <v>41</v>
      </c>
      <c r="D132" s="13" t="s">
        <v>39</v>
      </c>
      <c r="E132" s="13">
        <v>17</v>
      </c>
      <c r="F132" s="15">
        <v>7.2764705882352896</v>
      </c>
      <c r="G132" s="13">
        <v>12</v>
      </c>
      <c r="H132" s="15">
        <v>8.3874999999999993</v>
      </c>
      <c r="I132" s="13">
        <v>15</v>
      </c>
      <c r="J132" s="15">
        <v>7.2433333333333296</v>
      </c>
      <c r="K132" s="13" t="str">
        <f t="shared" si="2"/>
        <v>Geografie||LICEUL TEOLOGIC PENTICOSTAL ARAD</v>
      </c>
    </row>
    <row r="133" spans="1:11" x14ac:dyDescent="0.2">
      <c r="A133" s="13" t="s">
        <v>124</v>
      </c>
      <c r="B133" s="13" t="s">
        <v>86</v>
      </c>
      <c r="C133" s="13" t="s">
        <v>41</v>
      </c>
      <c r="D133" s="13" t="s">
        <v>42</v>
      </c>
      <c r="E133" s="13">
        <v>36</v>
      </c>
      <c r="F133" s="15">
        <v>8.4513888888888893</v>
      </c>
      <c r="G133" s="13">
        <v>25</v>
      </c>
      <c r="H133" s="15">
        <v>8.4440000000000008</v>
      </c>
      <c r="I133" s="13">
        <v>37</v>
      </c>
      <c r="J133" s="15">
        <v>8.2675675675675695</v>
      </c>
      <c r="K133" s="13" t="str">
        <f t="shared" si="2"/>
        <v>Geografie||LICEUL TEORETIC "ADAM MULLER GUTTENBRUNN" ARAD</v>
      </c>
    </row>
    <row r="134" spans="1:11" x14ac:dyDescent="0.2">
      <c r="A134" s="13" t="s">
        <v>124</v>
      </c>
      <c r="B134" s="13" t="s">
        <v>87</v>
      </c>
      <c r="C134" s="13" t="s">
        <v>88</v>
      </c>
      <c r="D134" s="13" t="s">
        <v>42</v>
      </c>
      <c r="E134" s="13">
        <v>16</v>
      </c>
      <c r="F134" s="15">
        <v>7.328125</v>
      </c>
      <c r="G134" s="13">
        <v>15</v>
      </c>
      <c r="H134" s="15">
        <v>7.3066666666666702</v>
      </c>
      <c r="I134" s="13">
        <v>19</v>
      </c>
      <c r="J134" s="15">
        <v>7.0921052631579</v>
      </c>
      <c r="K134" s="13" t="str">
        <f t="shared" si="2"/>
        <v>Geografie||LICEUL TEORETIC "GHEORGHE LAZĂR" PECICA</v>
      </c>
    </row>
    <row r="135" spans="1:11" x14ac:dyDescent="0.2">
      <c r="A135" s="13" t="s">
        <v>124</v>
      </c>
      <c r="B135" s="13" t="s">
        <v>89</v>
      </c>
      <c r="C135" s="13" t="s">
        <v>90</v>
      </c>
      <c r="D135" s="13" t="s">
        <v>42</v>
      </c>
      <c r="E135" s="13">
        <v>41</v>
      </c>
      <c r="F135" s="15">
        <v>7.5731707317073198</v>
      </c>
      <c r="G135" s="13">
        <v>43</v>
      </c>
      <c r="H135" s="15">
        <v>8.0104651162790699</v>
      </c>
      <c r="I135" s="13">
        <v>46</v>
      </c>
      <c r="J135" s="15">
        <v>7.4467391304347803</v>
      </c>
      <c r="K135" s="13" t="str">
        <f t="shared" si="2"/>
        <v>Geografie||LICEUL TEORETIC "JOZEF GREGOR TAJOVSKY" NĂDLAC</v>
      </c>
    </row>
    <row r="136" spans="1:11" x14ac:dyDescent="0.2">
      <c r="A136" s="13" t="s">
        <v>124</v>
      </c>
      <c r="B136" s="13" t="s">
        <v>91</v>
      </c>
      <c r="C136" s="13" t="s">
        <v>73</v>
      </c>
      <c r="D136" s="13" t="s">
        <v>39</v>
      </c>
      <c r="E136" s="13">
        <v>32</v>
      </c>
      <c r="F136" s="15">
        <v>8.8953124999999993</v>
      </c>
      <c r="G136" s="13">
        <v>30</v>
      </c>
      <c r="H136" s="15">
        <v>7.9733333333333301</v>
      </c>
      <c r="I136" s="13">
        <v>53</v>
      </c>
      <c r="J136" s="15">
        <v>8.0047169811320806</v>
      </c>
      <c r="K136" s="13" t="str">
        <f t="shared" si="2"/>
        <v>Geografie||LICEUL TEORETIC "MIHAI VELICIU" CHIŞINEU CRIŞ</v>
      </c>
    </row>
    <row r="137" spans="1:11" x14ac:dyDescent="0.2">
      <c r="A137" s="13" t="s">
        <v>124</v>
      </c>
      <c r="B137" s="13" t="s">
        <v>94</v>
      </c>
      <c r="C137" s="13" t="s">
        <v>95</v>
      </c>
      <c r="D137" s="13" t="s">
        <v>42</v>
      </c>
      <c r="E137" s="13">
        <v>27</v>
      </c>
      <c r="F137" s="15">
        <v>7.3759259259259302</v>
      </c>
      <c r="G137" s="13">
        <v>17</v>
      </c>
      <c r="H137" s="15">
        <v>8.1411764705882401</v>
      </c>
      <c r="I137" s="13">
        <v>30</v>
      </c>
      <c r="J137" s="15">
        <v>6.8483333333333301</v>
      </c>
      <c r="K137" s="13" t="str">
        <f t="shared" si="2"/>
        <v>Geografie||LICEUL TEORETIC PÂNCOTA</v>
      </c>
    </row>
    <row r="138" spans="1:11" x14ac:dyDescent="0.2">
      <c r="A138" s="13" t="s">
        <v>124</v>
      </c>
      <c r="B138" s="13" t="s">
        <v>96</v>
      </c>
      <c r="C138" s="13" t="s">
        <v>97</v>
      </c>
      <c r="D138" s="13" t="s">
        <v>39</v>
      </c>
      <c r="E138" s="13">
        <v>42</v>
      </c>
      <c r="F138" s="15">
        <v>6.9595238095238097</v>
      </c>
      <c r="G138" s="13">
        <v>25</v>
      </c>
      <c r="H138" s="15">
        <v>8.0299999999999994</v>
      </c>
      <c r="I138" s="13">
        <v>29</v>
      </c>
      <c r="J138" s="15">
        <v>7.75</v>
      </c>
      <c r="K138" s="13" t="str">
        <f t="shared" si="2"/>
        <v>Geografie||LICEUL TEORETIC SEBIŞ</v>
      </c>
    </row>
    <row r="139" spans="1:11" x14ac:dyDescent="0.2">
      <c r="A139" s="13" t="s">
        <v>124</v>
      </c>
      <c r="B139" s="13" t="s">
        <v>98</v>
      </c>
      <c r="C139" s="13" t="s">
        <v>41</v>
      </c>
      <c r="D139" s="13" t="s">
        <v>42</v>
      </c>
      <c r="E139" s="13">
        <v>19</v>
      </c>
      <c r="F139" s="15">
        <v>8.5315789473684198</v>
      </c>
      <c r="G139" s="13">
        <v>22</v>
      </c>
      <c r="H139" s="15">
        <v>7.5909090909090899</v>
      </c>
      <c r="I139" s="13">
        <v>21</v>
      </c>
      <c r="J139" s="15">
        <v>6.2952380952381004</v>
      </c>
      <c r="K139" s="13" t="str">
        <f t="shared" si="2"/>
        <v>Geografie||SEMINARUL TEOLOGIC ORTODOX ARAD</v>
      </c>
    </row>
    <row r="140" spans="1:11" x14ac:dyDescent="0.2">
      <c r="A140" s="13" t="s">
        <v>125</v>
      </c>
      <c r="B140" s="13" t="s">
        <v>37</v>
      </c>
      <c r="C140" s="13" t="s">
        <v>38</v>
      </c>
      <c r="D140" s="13" t="s">
        <v>39</v>
      </c>
      <c r="E140" s="13">
        <v>6</v>
      </c>
      <c r="F140" s="15">
        <v>8.06666666666667</v>
      </c>
      <c r="G140" s="13">
        <v>3</v>
      </c>
      <c r="H140" s="15">
        <v>9.0500000000000007</v>
      </c>
      <c r="I140" s="13">
        <v>2</v>
      </c>
      <c r="J140" s="15">
        <v>8.5500000000000007</v>
      </c>
      <c r="K140" s="13" t="str">
        <f t="shared" si="2"/>
        <v>Informatică MI C/C++||COLEGIUL "MIHAI VITEAZUL" INEU</v>
      </c>
    </row>
    <row r="141" spans="1:11" x14ac:dyDescent="0.2">
      <c r="A141" s="13" t="s">
        <v>125</v>
      </c>
      <c r="B141" s="13" t="s">
        <v>44</v>
      </c>
      <c r="C141" s="13" t="s">
        <v>41</v>
      </c>
      <c r="D141" s="13" t="s">
        <v>42</v>
      </c>
      <c r="E141" s="13">
        <v>30</v>
      </c>
      <c r="F141" s="15">
        <v>8.0683333333333298</v>
      </c>
      <c r="G141" s="13">
        <v>14</v>
      </c>
      <c r="H141" s="15">
        <v>7.3714285714285701</v>
      </c>
      <c r="I141" s="13">
        <v>21</v>
      </c>
      <c r="J141" s="15">
        <v>6.9071428571428601</v>
      </c>
      <c r="K141" s="13" t="str">
        <f t="shared" si="2"/>
        <v>Informatică MI C/C++||COLEGIUL NAŢIONAL "ELENA GHIBA BIRTA" ARAD</v>
      </c>
    </row>
    <row r="142" spans="1:11" x14ac:dyDescent="0.2">
      <c r="A142" s="13" t="s">
        <v>125</v>
      </c>
      <c r="B142" s="13" t="s">
        <v>45</v>
      </c>
      <c r="C142" s="13" t="s">
        <v>41</v>
      </c>
      <c r="D142" s="13" t="s">
        <v>42</v>
      </c>
      <c r="E142" s="13">
        <v>29</v>
      </c>
      <c r="F142" s="15">
        <v>9.5327586206896608</v>
      </c>
      <c r="G142" s="13">
        <v>39</v>
      </c>
      <c r="H142" s="15">
        <v>8.8692307692307697</v>
      </c>
      <c r="I142" s="13">
        <v>23</v>
      </c>
      <c r="J142" s="15">
        <v>9.4</v>
      </c>
      <c r="K142" s="13" t="str">
        <f t="shared" si="2"/>
        <v>Informatică MI C/C++||COLEGIUL NAŢIONAL "MOISE NICOARĂ" ARAD</v>
      </c>
    </row>
    <row r="143" spans="1:11" x14ac:dyDescent="0.2">
      <c r="A143" s="13" t="s">
        <v>125</v>
      </c>
      <c r="B143" s="13" t="s">
        <v>46</v>
      </c>
      <c r="C143" s="13" t="s">
        <v>41</v>
      </c>
      <c r="D143" s="13" t="s">
        <v>42</v>
      </c>
      <c r="E143" s="13">
        <v>22</v>
      </c>
      <c r="F143" s="15">
        <v>9.6727272727272702</v>
      </c>
      <c r="G143" s="13">
        <v>27</v>
      </c>
      <c r="H143" s="15">
        <v>9.24444444444444</v>
      </c>
      <c r="I143" s="13">
        <v>23</v>
      </c>
      <c r="J143" s="15">
        <v>9.7934782608695699</v>
      </c>
      <c r="K143" s="13" t="str">
        <f t="shared" si="2"/>
        <v>Informatică MI C/C++||COLEGIUL NAŢIONAL "PREPARANDIA-DIMITRIE ŢICHINDEAL" ARAD</v>
      </c>
    </row>
    <row r="144" spans="1:11" x14ac:dyDescent="0.2">
      <c r="A144" s="13" t="s">
        <v>125</v>
      </c>
      <c r="B144" s="13" t="s">
        <v>47</v>
      </c>
      <c r="C144" s="13" t="s">
        <v>41</v>
      </c>
      <c r="D144" s="13" t="s">
        <v>42</v>
      </c>
      <c r="E144" s="13">
        <v>28</v>
      </c>
      <c r="F144" s="15">
        <v>8.2285714285714295</v>
      </c>
      <c r="G144" s="13">
        <v>14</v>
      </c>
      <c r="H144" s="15">
        <v>7.58214285714286</v>
      </c>
      <c r="I144" s="13">
        <v>12</v>
      </c>
      <c r="J144" s="15">
        <v>8.1583333333333297</v>
      </c>
      <c r="K144" s="13" t="str">
        <f t="shared" si="2"/>
        <v>Informatică MI C/C++||COLEGIUL NAŢIONAL "VASILE GOLDIŞ" ARAD</v>
      </c>
    </row>
    <row r="145" spans="1:11" x14ac:dyDescent="0.2">
      <c r="A145" s="13" t="s">
        <v>125</v>
      </c>
      <c r="B145" s="13" t="s">
        <v>49</v>
      </c>
      <c r="C145" s="13" t="s">
        <v>41</v>
      </c>
      <c r="D145" s="13" t="s">
        <v>42</v>
      </c>
      <c r="E145" s="13">
        <v>2</v>
      </c>
      <c r="F145" s="15">
        <v>7.7750000000000004</v>
      </c>
      <c r="G145" s="13">
        <v>3</v>
      </c>
      <c r="H145" s="15">
        <v>6.7</v>
      </c>
      <c r="I145" s="13">
        <v>3</v>
      </c>
      <c r="J145" s="15">
        <v>6.93333333333333</v>
      </c>
      <c r="K145" s="13" t="str">
        <f t="shared" si="2"/>
        <v>Informatică MI C/C++||COLEGIUL"CSIKY GERGELY" ARAD</v>
      </c>
    </row>
    <row r="146" spans="1:11" x14ac:dyDescent="0.2">
      <c r="A146" s="13" t="s">
        <v>125</v>
      </c>
      <c r="B146" s="13" t="s">
        <v>50</v>
      </c>
      <c r="C146" s="13" t="s">
        <v>51</v>
      </c>
      <c r="D146" s="13" t="s">
        <v>42</v>
      </c>
      <c r="E146" s="13">
        <v>5</v>
      </c>
      <c r="F146" s="15">
        <v>5.22</v>
      </c>
      <c r="G146" s="13">
        <v>6</v>
      </c>
      <c r="H146" s="15">
        <v>6.375</v>
      </c>
      <c r="I146" s="13">
        <v>3</v>
      </c>
      <c r="J146" s="15">
        <v>7.18333333333333</v>
      </c>
      <c r="K146" s="13" t="str">
        <f t="shared" si="2"/>
        <v>Informatică MI C/C++||LICEUL "ATANASIE MARIENESCU" LIPOVA</v>
      </c>
    </row>
    <row r="147" spans="1:11" x14ac:dyDescent="0.2">
      <c r="A147" s="13" t="s">
        <v>125</v>
      </c>
      <c r="B147" s="13" t="s">
        <v>52</v>
      </c>
      <c r="C147" s="13" t="s">
        <v>53</v>
      </c>
      <c r="D147" s="13" t="s">
        <v>39</v>
      </c>
      <c r="E147" s="13">
        <v>1</v>
      </c>
      <c r="F147" s="15">
        <v>9.0500000000000007</v>
      </c>
      <c r="G147" s="13"/>
      <c r="H147" s="15"/>
      <c r="I147" s="13">
        <v>1</v>
      </c>
      <c r="J147" s="15">
        <v>8.5500000000000007</v>
      </c>
      <c r="K147" s="13" t="str">
        <f t="shared" si="2"/>
        <v>Informatică MI C/C++||LICEUL "IOAN BUTEANU" GURAHONŢ</v>
      </c>
    </row>
    <row r="148" spans="1:11" x14ac:dyDescent="0.2">
      <c r="A148" s="13" t="s">
        <v>125</v>
      </c>
      <c r="B148" s="13" t="s">
        <v>56</v>
      </c>
      <c r="C148" s="13" t="s">
        <v>41</v>
      </c>
      <c r="D148" s="13" t="s">
        <v>42</v>
      </c>
      <c r="E148" s="13">
        <v>27</v>
      </c>
      <c r="F148" s="15">
        <v>7.9703703703703699</v>
      </c>
      <c r="G148" s="13">
        <v>21</v>
      </c>
      <c r="H148" s="15">
        <v>7.7333333333333298</v>
      </c>
      <c r="I148" s="13">
        <v>41</v>
      </c>
      <c r="J148" s="15">
        <v>8.1109756097560997</v>
      </c>
      <c r="K148" s="13" t="str">
        <f t="shared" si="2"/>
        <v>Informatică MI C/C++||LICEUL NAŢIONAL DE INFORMATICĂ ARAD</v>
      </c>
    </row>
    <row r="149" spans="1:11" x14ac:dyDescent="0.2">
      <c r="A149" s="13" t="s">
        <v>125</v>
      </c>
      <c r="B149" s="13" t="s">
        <v>87</v>
      </c>
      <c r="C149" s="13" t="s">
        <v>88</v>
      </c>
      <c r="D149" s="13" t="s">
        <v>42</v>
      </c>
      <c r="E149" s="13"/>
      <c r="F149" s="15"/>
      <c r="G149" s="13"/>
      <c r="H149" s="15"/>
      <c r="I149" s="13">
        <v>2</v>
      </c>
      <c r="J149" s="15">
        <v>8.1</v>
      </c>
      <c r="K149" s="13" t="str">
        <f t="shared" si="2"/>
        <v>Informatică MI C/C++||LICEUL TEORETIC "GHEORGHE LAZĂR" PECICA</v>
      </c>
    </row>
    <row r="150" spans="1:11" x14ac:dyDescent="0.2">
      <c r="A150" s="13" t="s">
        <v>125</v>
      </c>
      <c r="B150" s="13" t="s">
        <v>91</v>
      </c>
      <c r="C150" s="13" t="s">
        <v>73</v>
      </c>
      <c r="D150" s="13" t="s">
        <v>39</v>
      </c>
      <c r="E150" s="13">
        <v>4</v>
      </c>
      <c r="F150" s="15">
        <v>8.8249999999999993</v>
      </c>
      <c r="G150" s="13"/>
      <c r="H150" s="15"/>
      <c r="I150" s="13"/>
      <c r="J150" s="15"/>
      <c r="K150" s="13" t="str">
        <f t="shared" si="2"/>
        <v>Informatică MI C/C++||LICEUL TEORETIC "MIHAI VELICIU" CHIŞINEU CRIŞ</v>
      </c>
    </row>
    <row r="151" spans="1:11" x14ac:dyDescent="0.2">
      <c r="A151" s="13" t="s">
        <v>125</v>
      </c>
      <c r="B151" s="13" t="s">
        <v>94</v>
      </c>
      <c r="C151" s="13" t="s">
        <v>95</v>
      </c>
      <c r="D151" s="13" t="s">
        <v>42</v>
      </c>
      <c r="E151" s="13">
        <v>9</v>
      </c>
      <c r="F151" s="15">
        <v>7.9888888888888898</v>
      </c>
      <c r="G151" s="13">
        <v>3</v>
      </c>
      <c r="H151" s="15">
        <v>9.4666666666666703</v>
      </c>
      <c r="I151" s="13">
        <v>6</v>
      </c>
      <c r="J151" s="15">
        <v>8.8416666666666703</v>
      </c>
      <c r="K151" s="13" t="str">
        <f t="shared" si="2"/>
        <v>Informatică MI C/C++||LICEUL TEORETIC PÂNCOTA</v>
      </c>
    </row>
    <row r="152" spans="1:11" x14ac:dyDescent="0.2">
      <c r="A152" s="13" t="s">
        <v>125</v>
      </c>
      <c r="B152" s="13" t="s">
        <v>96</v>
      </c>
      <c r="C152" s="13" t="s">
        <v>97</v>
      </c>
      <c r="D152" s="13" t="s">
        <v>39</v>
      </c>
      <c r="E152" s="13">
        <v>1</v>
      </c>
      <c r="F152" s="15">
        <v>8.6</v>
      </c>
      <c r="G152" s="13">
        <v>1</v>
      </c>
      <c r="H152" s="15">
        <v>5.75</v>
      </c>
      <c r="I152" s="13">
        <v>4</v>
      </c>
      <c r="J152" s="15">
        <v>8.5124999999999993</v>
      </c>
      <c r="K152" s="13" t="str">
        <f t="shared" si="2"/>
        <v>Informatică MI C/C++||LICEUL TEORETIC SEBIŞ</v>
      </c>
    </row>
    <row r="153" spans="1:11" x14ac:dyDescent="0.2">
      <c r="A153" s="13" t="s">
        <v>126</v>
      </c>
      <c r="B153" s="13" t="s">
        <v>44</v>
      </c>
      <c r="C153" s="13" t="s">
        <v>41</v>
      </c>
      <c r="D153" s="13" t="s">
        <v>42</v>
      </c>
      <c r="E153" s="13"/>
      <c r="F153" s="15"/>
      <c r="G153" s="13"/>
      <c r="H153" s="15"/>
      <c r="I153" s="13">
        <v>1</v>
      </c>
      <c r="J153" s="15">
        <v>9.5500000000000007</v>
      </c>
      <c r="K153" s="13" t="str">
        <f t="shared" si="2"/>
        <v>Informatică SN C/C++||COLEGIUL NAŢIONAL "ELENA GHIBA BIRTA" ARAD</v>
      </c>
    </row>
    <row r="154" spans="1:11" x14ac:dyDescent="0.2">
      <c r="A154" s="13" t="s">
        <v>126</v>
      </c>
      <c r="B154" s="13" t="s">
        <v>45</v>
      </c>
      <c r="C154" s="13" t="s">
        <v>41</v>
      </c>
      <c r="D154" s="13" t="s">
        <v>42</v>
      </c>
      <c r="E154" s="13">
        <v>4</v>
      </c>
      <c r="F154" s="15">
        <v>7.6124999999999998</v>
      </c>
      <c r="G154" s="13">
        <v>3</v>
      </c>
      <c r="H154" s="15">
        <v>9.7833333333333297</v>
      </c>
      <c r="I154" s="13">
        <v>1</v>
      </c>
      <c r="J154" s="15">
        <v>8.15</v>
      </c>
      <c r="K154" s="13" t="str">
        <f t="shared" si="2"/>
        <v>Informatică SN C/C++||COLEGIUL NAŢIONAL "MOISE NICOARĂ" ARAD</v>
      </c>
    </row>
    <row r="155" spans="1:11" x14ac:dyDescent="0.2">
      <c r="A155" s="13" t="s">
        <v>126</v>
      </c>
      <c r="B155" s="13" t="s">
        <v>47</v>
      </c>
      <c r="C155" s="13" t="s">
        <v>41</v>
      </c>
      <c r="D155" s="13" t="s">
        <v>42</v>
      </c>
      <c r="E155" s="13"/>
      <c r="F155" s="15"/>
      <c r="G155" s="13">
        <v>1</v>
      </c>
      <c r="H155" s="15">
        <v>8</v>
      </c>
      <c r="I155" s="13"/>
      <c r="J155" s="15"/>
      <c r="K155" s="13" t="str">
        <f t="shared" si="2"/>
        <v>Informatică SN C/C++||COLEGIUL NAŢIONAL "VASILE GOLDIŞ" ARAD</v>
      </c>
    </row>
    <row r="156" spans="1:11" x14ac:dyDescent="0.2">
      <c r="A156" s="13" t="s">
        <v>126</v>
      </c>
      <c r="B156" s="13" t="s">
        <v>84</v>
      </c>
      <c r="C156" s="13" t="s">
        <v>41</v>
      </c>
      <c r="D156" s="13" t="s">
        <v>39</v>
      </c>
      <c r="E156" s="13">
        <v>4</v>
      </c>
      <c r="F156" s="15">
        <v>9.3000000000000007</v>
      </c>
      <c r="G156" s="13">
        <v>1</v>
      </c>
      <c r="H156" s="15">
        <v>9.1999999999999993</v>
      </c>
      <c r="I156" s="13">
        <v>6</v>
      </c>
      <c r="J156" s="15">
        <v>8.7583333333333293</v>
      </c>
      <c r="K156" s="13" t="str">
        <f t="shared" si="2"/>
        <v>Informatică SN C/C++||LICEUL TEOLOGIC BAPTIST "ALEXA POPOVICI" ARAD</v>
      </c>
    </row>
    <row r="157" spans="1:11" x14ac:dyDescent="0.2">
      <c r="A157" s="13" t="s">
        <v>126</v>
      </c>
      <c r="B157" s="13" t="s">
        <v>86</v>
      </c>
      <c r="C157" s="13" t="s">
        <v>41</v>
      </c>
      <c r="D157" s="13" t="s">
        <v>42</v>
      </c>
      <c r="E157" s="13">
        <v>5</v>
      </c>
      <c r="F157" s="15">
        <v>6.99</v>
      </c>
      <c r="G157" s="13">
        <v>2</v>
      </c>
      <c r="H157" s="15">
        <v>7.1</v>
      </c>
      <c r="I157" s="13">
        <v>2</v>
      </c>
      <c r="J157" s="15">
        <v>6.45</v>
      </c>
      <c r="K157" s="13" t="str">
        <f t="shared" si="2"/>
        <v>Informatică SN C/C++||LICEUL TEORETIC "ADAM MULLER GUTTENBRUNN" ARAD</v>
      </c>
    </row>
    <row r="158" spans="1:11" x14ac:dyDescent="0.2">
      <c r="A158" s="13" t="s">
        <v>127</v>
      </c>
      <c r="B158" s="13" t="s">
        <v>37</v>
      </c>
      <c r="C158" s="13" t="s">
        <v>38</v>
      </c>
      <c r="D158" s="13" t="s">
        <v>39</v>
      </c>
      <c r="E158" s="13"/>
      <c r="F158" s="15"/>
      <c r="G158" s="13">
        <v>22</v>
      </c>
      <c r="H158" s="15">
        <v>8.7818181818181795</v>
      </c>
      <c r="I158" s="13">
        <v>53</v>
      </c>
      <c r="J158" s="15">
        <v>7.6792452830188704</v>
      </c>
      <c r="K158" s="13" t="str">
        <f t="shared" si="2"/>
        <v>Logică, argumentare și comunicare||COLEGIUL "MIHAI VITEAZUL" INEU</v>
      </c>
    </row>
    <row r="159" spans="1:11" x14ac:dyDescent="0.2">
      <c r="A159" s="13" t="s">
        <v>127</v>
      </c>
      <c r="B159" s="13" t="s">
        <v>40</v>
      </c>
      <c r="C159" s="13" t="s">
        <v>41</v>
      </c>
      <c r="D159" s="13" t="s">
        <v>42</v>
      </c>
      <c r="E159" s="13">
        <v>10</v>
      </c>
      <c r="F159" s="15">
        <v>8.56</v>
      </c>
      <c r="G159" s="13">
        <v>4</v>
      </c>
      <c r="H159" s="15">
        <v>6.625</v>
      </c>
      <c r="I159" s="13">
        <v>15</v>
      </c>
      <c r="J159" s="15">
        <v>8.34</v>
      </c>
      <c r="K159" s="13" t="str">
        <f t="shared" si="2"/>
        <v>Logică, argumentare și comunicare||COLEGIUL DE ARTE "SABIN DRĂGOI" ARAD</v>
      </c>
    </row>
    <row r="160" spans="1:11" x14ac:dyDescent="0.2">
      <c r="A160" s="13" t="s">
        <v>127</v>
      </c>
      <c r="B160" s="13" t="s">
        <v>43</v>
      </c>
      <c r="C160" s="13" t="s">
        <v>41</v>
      </c>
      <c r="D160" s="13" t="s">
        <v>39</v>
      </c>
      <c r="E160" s="13">
        <v>19</v>
      </c>
      <c r="F160" s="15">
        <v>7.8947368421052602</v>
      </c>
      <c r="G160" s="13">
        <v>6</v>
      </c>
      <c r="H160" s="15">
        <v>6.7083333333333304</v>
      </c>
      <c r="I160" s="13">
        <v>15</v>
      </c>
      <c r="J160" s="15">
        <v>7.89</v>
      </c>
      <c r="K160" s="13" t="str">
        <f t="shared" si="2"/>
        <v>Logică, argumentare și comunicare||COLEGIUL ECONOMIC ARAD</v>
      </c>
    </row>
    <row r="161" spans="1:11" x14ac:dyDescent="0.2">
      <c r="A161" s="13" t="s">
        <v>127</v>
      </c>
      <c r="B161" s="13" t="s">
        <v>44</v>
      </c>
      <c r="C161" s="13" t="s">
        <v>41</v>
      </c>
      <c r="D161" s="13" t="s">
        <v>42</v>
      </c>
      <c r="E161" s="13">
        <v>28</v>
      </c>
      <c r="F161" s="15">
        <v>8.5839285714285705</v>
      </c>
      <c r="G161" s="13">
        <v>37</v>
      </c>
      <c r="H161" s="15">
        <v>8.3675675675675691</v>
      </c>
      <c r="I161" s="13">
        <v>43</v>
      </c>
      <c r="J161" s="15">
        <v>8.2197674418604691</v>
      </c>
      <c r="K161" s="13" t="str">
        <f t="shared" si="2"/>
        <v>Logică, argumentare și comunicare||COLEGIUL NAŢIONAL "ELENA GHIBA BIRTA" ARAD</v>
      </c>
    </row>
    <row r="162" spans="1:11" x14ac:dyDescent="0.2">
      <c r="A162" s="13" t="s">
        <v>127</v>
      </c>
      <c r="B162" s="13" t="s">
        <v>45</v>
      </c>
      <c r="C162" s="13" t="s">
        <v>41</v>
      </c>
      <c r="D162" s="13" t="s">
        <v>42</v>
      </c>
      <c r="E162" s="13">
        <v>13</v>
      </c>
      <c r="F162" s="15">
        <v>9.2769230769230795</v>
      </c>
      <c r="G162" s="13">
        <v>13</v>
      </c>
      <c r="H162" s="15">
        <v>9.2038461538461505</v>
      </c>
      <c r="I162" s="13">
        <v>12</v>
      </c>
      <c r="J162" s="15">
        <v>9.1458333333333304</v>
      </c>
      <c r="K162" s="13" t="str">
        <f t="shared" si="2"/>
        <v>Logică, argumentare și comunicare||COLEGIUL NAŢIONAL "MOISE NICOARĂ" ARAD</v>
      </c>
    </row>
    <row r="163" spans="1:11" x14ac:dyDescent="0.2">
      <c r="A163" s="13" t="s">
        <v>127</v>
      </c>
      <c r="B163" s="13" t="s">
        <v>46</v>
      </c>
      <c r="C163" s="13" t="s">
        <v>41</v>
      </c>
      <c r="D163" s="13" t="s">
        <v>42</v>
      </c>
      <c r="E163" s="13">
        <v>65</v>
      </c>
      <c r="F163" s="15">
        <v>9.3969230769230805</v>
      </c>
      <c r="G163" s="13">
        <v>59</v>
      </c>
      <c r="H163" s="15">
        <v>9.2949152542372904</v>
      </c>
      <c r="I163" s="13">
        <v>63</v>
      </c>
      <c r="J163" s="15">
        <v>9.2571428571428598</v>
      </c>
      <c r="K163" s="13" t="str">
        <f t="shared" si="2"/>
        <v>Logică, argumentare și comunicare||COLEGIUL NAŢIONAL "PREPARANDIA-DIMITRIE ŢICHINDEAL" ARAD</v>
      </c>
    </row>
    <row r="164" spans="1:11" x14ac:dyDescent="0.2">
      <c r="A164" s="13" t="s">
        <v>127</v>
      </c>
      <c r="B164" s="13" t="s">
        <v>47</v>
      </c>
      <c r="C164" s="13" t="s">
        <v>41</v>
      </c>
      <c r="D164" s="13" t="s">
        <v>42</v>
      </c>
      <c r="E164" s="13">
        <v>44</v>
      </c>
      <c r="F164" s="15">
        <v>8.8284090909090907</v>
      </c>
      <c r="G164" s="13">
        <v>45</v>
      </c>
      <c r="H164" s="15">
        <v>8.7977777777777799</v>
      </c>
      <c r="I164" s="13">
        <v>49</v>
      </c>
      <c r="J164" s="15">
        <v>8.5418367346938808</v>
      </c>
      <c r="K164" s="13" t="str">
        <f t="shared" si="2"/>
        <v>Logică, argumentare și comunicare||COLEGIUL NAŢIONAL "VASILE GOLDIŞ" ARAD</v>
      </c>
    </row>
    <row r="165" spans="1:11" x14ac:dyDescent="0.2">
      <c r="A165" s="13" t="s">
        <v>127</v>
      </c>
      <c r="B165" s="13" t="s">
        <v>48</v>
      </c>
      <c r="C165" s="13" t="s">
        <v>41</v>
      </c>
      <c r="D165" s="13" t="s">
        <v>42</v>
      </c>
      <c r="E165" s="13">
        <v>1</v>
      </c>
      <c r="F165" s="15">
        <v>5.45</v>
      </c>
      <c r="G165" s="13">
        <v>1</v>
      </c>
      <c r="H165" s="15">
        <v>5.95</v>
      </c>
      <c r="I165" s="13">
        <v>1</v>
      </c>
      <c r="J165" s="15">
        <v>6.85</v>
      </c>
      <c r="K165" s="13" t="str">
        <f t="shared" si="2"/>
        <v>Logică, argumentare și comunicare||COLEGIUL PARTICULAR "VASILE GOLDIŞ" ARAD</v>
      </c>
    </row>
    <row r="166" spans="1:11" x14ac:dyDescent="0.2">
      <c r="A166" s="13" t="s">
        <v>127</v>
      </c>
      <c r="B166" s="13" t="s">
        <v>55</v>
      </c>
      <c r="C166" s="13" t="s">
        <v>41</v>
      </c>
      <c r="D166" s="13" t="s">
        <v>42</v>
      </c>
      <c r="E166" s="13">
        <v>4</v>
      </c>
      <c r="F166" s="15">
        <v>6.2874999999999996</v>
      </c>
      <c r="G166" s="13">
        <v>5</v>
      </c>
      <c r="H166" s="15">
        <v>8.43</v>
      </c>
      <c r="I166" s="13">
        <v>7</v>
      </c>
      <c r="J166" s="15">
        <v>6.4785714285714304</v>
      </c>
      <c r="K166" s="13" t="str">
        <f t="shared" si="2"/>
        <v>Logică, argumentare și comunicare||LICEUL CU PROGRAM SPORTIV ARAD</v>
      </c>
    </row>
    <row r="167" spans="1:11" x14ac:dyDescent="0.2">
      <c r="A167" s="13" t="s">
        <v>127</v>
      </c>
      <c r="B167" s="13" t="s">
        <v>61</v>
      </c>
      <c r="C167" s="13" t="s">
        <v>41</v>
      </c>
      <c r="D167" s="13" t="s">
        <v>42</v>
      </c>
      <c r="E167" s="13">
        <v>1</v>
      </c>
      <c r="F167" s="15">
        <v>3.3</v>
      </c>
      <c r="G167" s="13"/>
      <c r="H167" s="15"/>
      <c r="I167" s="13">
        <v>1</v>
      </c>
      <c r="J167" s="15">
        <v>9.1</v>
      </c>
      <c r="K167" s="13" t="str">
        <f t="shared" si="2"/>
        <v>Logică, argumentare și comunicare||LICEUL TEHNOLOGIC "FRANCISC NEUMAN" ARAD</v>
      </c>
    </row>
    <row r="168" spans="1:11" x14ac:dyDescent="0.2">
      <c r="A168" s="13" t="s">
        <v>127</v>
      </c>
      <c r="B168" s="13" t="s">
        <v>68</v>
      </c>
      <c r="C168" s="13" t="s">
        <v>69</v>
      </c>
      <c r="D168" s="13" t="s">
        <v>42</v>
      </c>
      <c r="E168" s="13"/>
      <c r="F168" s="15"/>
      <c r="G168" s="13">
        <v>2</v>
      </c>
      <c r="H168" s="15">
        <v>8.5500000000000007</v>
      </c>
      <c r="I168" s="13">
        <v>3</v>
      </c>
      <c r="J168" s="15">
        <v>8.0833333333333304</v>
      </c>
      <c r="K168" s="13" t="str">
        <f t="shared" si="2"/>
        <v>Logică, argumentare și comunicare||LICEUL TEHNOLOGIC "STEFAN HELL" SÂNTANA</v>
      </c>
    </row>
    <row r="169" spans="1:11" x14ac:dyDescent="0.2">
      <c r="A169" s="13" t="s">
        <v>127</v>
      </c>
      <c r="B169" s="13" t="s">
        <v>80</v>
      </c>
      <c r="C169" s="13" t="s">
        <v>81</v>
      </c>
      <c r="D169" s="13" t="s">
        <v>39</v>
      </c>
      <c r="E169" s="13"/>
      <c r="F169" s="15"/>
      <c r="G169" s="13">
        <v>1</v>
      </c>
      <c r="H169" s="15">
        <v>8.85</v>
      </c>
      <c r="I169" s="13">
        <v>1</v>
      </c>
      <c r="J169" s="15">
        <v>3.65</v>
      </c>
      <c r="K169" s="13" t="str">
        <f t="shared" si="2"/>
        <v>Logică, argumentare și comunicare||LICEUL TEHNOLOGIC VINGA</v>
      </c>
    </row>
    <row r="170" spans="1:11" x14ac:dyDescent="0.2">
      <c r="A170" s="13" t="s">
        <v>127</v>
      </c>
      <c r="B170" s="13" t="s">
        <v>84</v>
      </c>
      <c r="C170" s="13" t="s">
        <v>41</v>
      </c>
      <c r="D170" s="13" t="s">
        <v>39</v>
      </c>
      <c r="E170" s="13">
        <v>14</v>
      </c>
      <c r="F170" s="15">
        <v>8.3357142857142907</v>
      </c>
      <c r="G170" s="13">
        <v>11</v>
      </c>
      <c r="H170" s="15">
        <v>8.3136363636363608</v>
      </c>
      <c r="I170" s="13">
        <v>14</v>
      </c>
      <c r="J170" s="15">
        <v>8.9285714285714306</v>
      </c>
      <c r="K170" s="13" t="str">
        <f t="shared" si="2"/>
        <v>Logică, argumentare și comunicare||LICEUL TEOLOGIC BAPTIST "ALEXA POPOVICI" ARAD</v>
      </c>
    </row>
    <row r="171" spans="1:11" x14ac:dyDescent="0.2">
      <c r="A171" s="13" t="s">
        <v>127</v>
      </c>
      <c r="B171" s="13" t="s">
        <v>85</v>
      </c>
      <c r="C171" s="13" t="s">
        <v>41</v>
      </c>
      <c r="D171" s="13" t="s">
        <v>39</v>
      </c>
      <c r="E171" s="13">
        <v>9</v>
      </c>
      <c r="F171" s="15">
        <v>8.9944444444444507</v>
      </c>
      <c r="G171" s="13">
        <v>8</v>
      </c>
      <c r="H171" s="15">
        <v>8.5562500000000004</v>
      </c>
      <c r="I171" s="13">
        <v>13</v>
      </c>
      <c r="J171" s="15">
        <v>8.3653846153846203</v>
      </c>
      <c r="K171" s="13" t="str">
        <f t="shared" si="2"/>
        <v>Logică, argumentare și comunicare||LICEUL TEOLOGIC PENTICOSTAL ARAD</v>
      </c>
    </row>
    <row r="172" spans="1:11" x14ac:dyDescent="0.2">
      <c r="A172" s="13" t="s">
        <v>127</v>
      </c>
      <c r="B172" s="13" t="s">
        <v>86</v>
      </c>
      <c r="C172" s="13" t="s">
        <v>41</v>
      </c>
      <c r="D172" s="13" t="s">
        <v>42</v>
      </c>
      <c r="E172" s="13">
        <v>1</v>
      </c>
      <c r="F172" s="15">
        <v>8.85</v>
      </c>
      <c r="G172" s="13">
        <v>1</v>
      </c>
      <c r="H172" s="15">
        <v>10</v>
      </c>
      <c r="I172" s="13">
        <v>19</v>
      </c>
      <c r="J172" s="15">
        <v>7.9289473684210501</v>
      </c>
      <c r="K172" s="13" t="str">
        <f t="shared" si="2"/>
        <v>Logică, argumentare și comunicare||LICEUL TEORETIC "ADAM MULLER GUTTENBRUNN" ARAD</v>
      </c>
    </row>
    <row r="173" spans="1:11" x14ac:dyDescent="0.2">
      <c r="A173" s="13" t="s">
        <v>127</v>
      </c>
      <c r="B173" s="13" t="s">
        <v>91</v>
      </c>
      <c r="C173" s="13" t="s">
        <v>73</v>
      </c>
      <c r="D173" s="13" t="s">
        <v>39</v>
      </c>
      <c r="E173" s="13"/>
      <c r="F173" s="15"/>
      <c r="G173" s="13"/>
      <c r="H173" s="15"/>
      <c r="I173" s="13">
        <v>1</v>
      </c>
      <c r="J173" s="15">
        <v>8.8000000000000007</v>
      </c>
      <c r="K173" s="13" t="str">
        <f t="shared" si="2"/>
        <v>Logică, argumentare și comunicare||LICEUL TEORETIC "MIHAI VELICIU" CHIŞINEU CRIŞ</v>
      </c>
    </row>
    <row r="174" spans="1:11" x14ac:dyDescent="0.2">
      <c r="A174" s="13" t="s">
        <v>127</v>
      </c>
      <c r="B174" s="13" t="s">
        <v>94</v>
      </c>
      <c r="C174" s="13" t="s">
        <v>95</v>
      </c>
      <c r="D174" s="13" t="s">
        <v>42</v>
      </c>
      <c r="E174" s="13">
        <v>13</v>
      </c>
      <c r="F174" s="15">
        <v>7.5730769230769202</v>
      </c>
      <c r="G174" s="13">
        <v>18</v>
      </c>
      <c r="H174" s="15">
        <v>7.25555555555556</v>
      </c>
      <c r="I174" s="13">
        <v>10</v>
      </c>
      <c r="J174" s="15">
        <v>7.99</v>
      </c>
      <c r="K174" s="13" t="str">
        <f t="shared" si="2"/>
        <v>Logică, argumentare și comunicare||LICEUL TEORETIC PÂNCOTA</v>
      </c>
    </row>
    <row r="175" spans="1:11" x14ac:dyDescent="0.2">
      <c r="A175" s="13" t="s">
        <v>127</v>
      </c>
      <c r="B175" s="13" t="s">
        <v>96</v>
      </c>
      <c r="C175" s="13" t="s">
        <v>97</v>
      </c>
      <c r="D175" s="13" t="s">
        <v>39</v>
      </c>
      <c r="E175" s="13"/>
      <c r="F175" s="15"/>
      <c r="G175" s="13"/>
      <c r="H175" s="15"/>
      <c r="I175" s="13">
        <v>1</v>
      </c>
      <c r="J175" s="15">
        <v>8.8000000000000007</v>
      </c>
      <c r="K175" s="13" t="str">
        <f t="shared" si="2"/>
        <v>Logică, argumentare și comunicare||LICEUL TEORETIC SEBIŞ</v>
      </c>
    </row>
    <row r="176" spans="1:11" x14ac:dyDescent="0.2">
      <c r="A176" s="13" t="s">
        <v>127</v>
      </c>
      <c r="B176" s="13" t="s">
        <v>98</v>
      </c>
      <c r="C176" s="13" t="s">
        <v>41</v>
      </c>
      <c r="D176" s="13" t="s">
        <v>42</v>
      </c>
      <c r="E176" s="13">
        <v>8</v>
      </c>
      <c r="F176" s="15">
        <v>6.5625</v>
      </c>
      <c r="G176" s="13">
        <v>6</v>
      </c>
      <c r="H176" s="15">
        <v>5.4083333333333297</v>
      </c>
      <c r="I176" s="13">
        <v>6</v>
      </c>
      <c r="J176" s="15">
        <v>6.93333333333333</v>
      </c>
      <c r="K176" s="13" t="str">
        <f t="shared" si="2"/>
        <v>Logică, argumentare și comunicare||SEMINARUL TEOLOGIC ORTODOX ARAD</v>
      </c>
    </row>
    <row r="177" spans="1:11" x14ac:dyDescent="0.2">
      <c r="A177" s="13" t="s">
        <v>128</v>
      </c>
      <c r="B177" s="13" t="s">
        <v>37</v>
      </c>
      <c r="C177" s="13" t="s">
        <v>38</v>
      </c>
      <c r="D177" s="13" t="s">
        <v>39</v>
      </c>
      <c r="E177" s="13">
        <v>1</v>
      </c>
      <c r="F177" s="15">
        <v>7.05</v>
      </c>
      <c r="G177" s="13">
        <v>1</v>
      </c>
      <c r="H177" s="15">
        <v>9.4</v>
      </c>
      <c r="I177" s="13">
        <v>1</v>
      </c>
      <c r="J177" s="15">
        <v>5.4</v>
      </c>
      <c r="K177" s="13" t="str">
        <f t="shared" si="2"/>
        <v>Psihologie||COLEGIUL "MIHAI VITEAZUL" INEU</v>
      </c>
    </row>
    <row r="178" spans="1:11" x14ac:dyDescent="0.2">
      <c r="A178" s="13" t="s">
        <v>128</v>
      </c>
      <c r="B178" s="13" t="s">
        <v>40</v>
      </c>
      <c r="C178" s="13" t="s">
        <v>41</v>
      </c>
      <c r="D178" s="13" t="s">
        <v>42</v>
      </c>
      <c r="E178" s="13">
        <v>22</v>
      </c>
      <c r="F178" s="15">
        <v>6.4386363636363599</v>
      </c>
      <c r="G178" s="13">
        <v>20</v>
      </c>
      <c r="H178" s="15">
        <v>6.0724999999999998</v>
      </c>
      <c r="I178" s="13">
        <v>42</v>
      </c>
      <c r="J178" s="15">
        <v>6.625</v>
      </c>
      <c r="K178" s="13" t="str">
        <f t="shared" si="2"/>
        <v>Psihologie||COLEGIUL DE ARTE "SABIN DRĂGOI" ARAD</v>
      </c>
    </row>
    <row r="179" spans="1:11" x14ac:dyDescent="0.2">
      <c r="A179" s="13" t="s">
        <v>128</v>
      </c>
      <c r="B179" s="13" t="s">
        <v>43</v>
      </c>
      <c r="C179" s="13" t="s">
        <v>41</v>
      </c>
      <c r="D179" s="13" t="s">
        <v>39</v>
      </c>
      <c r="E179" s="13">
        <v>16</v>
      </c>
      <c r="F179" s="15">
        <v>7.453125</v>
      </c>
      <c r="G179" s="13">
        <v>9</v>
      </c>
      <c r="H179" s="15">
        <v>6.8222222222222202</v>
      </c>
      <c r="I179" s="13">
        <v>4</v>
      </c>
      <c r="J179" s="15">
        <v>6.8125</v>
      </c>
      <c r="K179" s="13" t="str">
        <f t="shared" si="2"/>
        <v>Psihologie||COLEGIUL ECONOMIC ARAD</v>
      </c>
    </row>
    <row r="180" spans="1:11" x14ac:dyDescent="0.2">
      <c r="A180" s="13" t="s">
        <v>128</v>
      </c>
      <c r="B180" s="13" t="s">
        <v>44</v>
      </c>
      <c r="C180" s="13" t="s">
        <v>41</v>
      </c>
      <c r="D180" s="13" t="s">
        <v>42</v>
      </c>
      <c r="E180" s="13">
        <v>3</v>
      </c>
      <c r="F180" s="15">
        <v>9</v>
      </c>
      <c r="G180" s="13">
        <v>2</v>
      </c>
      <c r="H180" s="15">
        <v>7.4749999999999996</v>
      </c>
      <c r="I180" s="13">
        <v>1</v>
      </c>
      <c r="J180" s="15">
        <v>9.6</v>
      </c>
      <c r="K180" s="13" t="str">
        <f t="shared" si="2"/>
        <v>Psihologie||COLEGIUL NAŢIONAL "ELENA GHIBA BIRTA" ARAD</v>
      </c>
    </row>
    <row r="181" spans="1:11" x14ac:dyDescent="0.2">
      <c r="A181" s="13" t="s">
        <v>128</v>
      </c>
      <c r="B181" s="13" t="s">
        <v>45</v>
      </c>
      <c r="C181" s="13" t="s">
        <v>41</v>
      </c>
      <c r="D181" s="13" t="s">
        <v>42</v>
      </c>
      <c r="E181" s="13"/>
      <c r="F181" s="15"/>
      <c r="G181" s="13"/>
      <c r="H181" s="15"/>
      <c r="I181" s="13">
        <v>2</v>
      </c>
      <c r="J181" s="15">
        <v>9.0500000000000007</v>
      </c>
      <c r="K181" s="13" t="str">
        <f t="shared" si="2"/>
        <v>Psihologie||COLEGIUL NAŢIONAL "MOISE NICOARĂ" ARAD</v>
      </c>
    </row>
    <row r="182" spans="1:11" x14ac:dyDescent="0.2">
      <c r="A182" s="13" t="s">
        <v>128</v>
      </c>
      <c r="B182" s="13" t="s">
        <v>46</v>
      </c>
      <c r="C182" s="13" t="s">
        <v>41</v>
      </c>
      <c r="D182" s="13" t="s">
        <v>42</v>
      </c>
      <c r="E182" s="13">
        <v>1</v>
      </c>
      <c r="F182" s="15">
        <v>8.6999999999999993</v>
      </c>
      <c r="G182" s="13">
        <v>4</v>
      </c>
      <c r="H182" s="15">
        <v>8.1999999999999993</v>
      </c>
      <c r="I182" s="13">
        <v>7</v>
      </c>
      <c r="J182" s="15">
        <v>8.4142857142857199</v>
      </c>
      <c r="K182" s="13" t="str">
        <f t="shared" si="2"/>
        <v>Psihologie||COLEGIUL NAŢIONAL "PREPARANDIA-DIMITRIE ŢICHINDEAL" ARAD</v>
      </c>
    </row>
    <row r="183" spans="1:11" x14ac:dyDescent="0.2">
      <c r="A183" s="13" t="s">
        <v>128</v>
      </c>
      <c r="B183" s="13" t="s">
        <v>47</v>
      </c>
      <c r="C183" s="13" t="s">
        <v>41</v>
      </c>
      <c r="D183" s="13" t="s">
        <v>42</v>
      </c>
      <c r="E183" s="13">
        <v>1</v>
      </c>
      <c r="F183" s="15">
        <v>6.05</v>
      </c>
      <c r="G183" s="13"/>
      <c r="H183" s="15"/>
      <c r="I183" s="13"/>
      <c r="J183" s="15"/>
      <c r="K183" s="13" t="str">
        <f t="shared" si="2"/>
        <v>Psihologie||COLEGIUL NAŢIONAL "VASILE GOLDIŞ" ARAD</v>
      </c>
    </row>
    <row r="184" spans="1:11" x14ac:dyDescent="0.2">
      <c r="A184" s="13" t="s">
        <v>128</v>
      </c>
      <c r="B184" s="13" t="s">
        <v>49</v>
      </c>
      <c r="C184" s="13" t="s">
        <v>41</v>
      </c>
      <c r="D184" s="13" t="s">
        <v>42</v>
      </c>
      <c r="E184" s="13"/>
      <c r="F184" s="15"/>
      <c r="G184" s="13">
        <v>2</v>
      </c>
      <c r="H184" s="15">
        <v>6.4</v>
      </c>
      <c r="I184" s="13"/>
      <c r="J184" s="15"/>
      <c r="K184" s="13" t="str">
        <f t="shared" si="2"/>
        <v>Psihologie||COLEGIUL"CSIKY GERGELY" ARAD</v>
      </c>
    </row>
    <row r="185" spans="1:11" x14ac:dyDescent="0.2">
      <c r="A185" s="13" t="s">
        <v>128</v>
      </c>
      <c r="B185" s="13" t="s">
        <v>50</v>
      </c>
      <c r="C185" s="13" t="s">
        <v>51</v>
      </c>
      <c r="D185" s="13" t="s">
        <v>42</v>
      </c>
      <c r="E185" s="13">
        <v>1</v>
      </c>
      <c r="F185" s="15">
        <v>7.75</v>
      </c>
      <c r="G185" s="13">
        <v>2</v>
      </c>
      <c r="H185" s="15">
        <v>4.7</v>
      </c>
      <c r="I185" s="13">
        <v>1</v>
      </c>
      <c r="J185" s="15">
        <v>9.3000000000000007</v>
      </c>
      <c r="K185" s="13" t="str">
        <f t="shared" si="2"/>
        <v>Psihologie||LICEUL "ATANASIE MARIENESCU" LIPOVA</v>
      </c>
    </row>
    <row r="186" spans="1:11" x14ac:dyDescent="0.2">
      <c r="A186" s="13" t="s">
        <v>128</v>
      </c>
      <c r="B186" s="13" t="s">
        <v>52</v>
      </c>
      <c r="C186" s="13" t="s">
        <v>53</v>
      </c>
      <c r="D186" s="13" t="s">
        <v>39</v>
      </c>
      <c r="E186" s="13">
        <v>14</v>
      </c>
      <c r="F186" s="15">
        <v>6.5178571428571397</v>
      </c>
      <c r="G186" s="13">
        <v>17</v>
      </c>
      <c r="H186" s="15">
        <v>7.4088235294117704</v>
      </c>
      <c r="I186" s="13">
        <v>8</v>
      </c>
      <c r="J186" s="15">
        <v>6.3375000000000004</v>
      </c>
      <c r="K186" s="13" t="str">
        <f t="shared" si="2"/>
        <v>Psihologie||LICEUL "IOAN BUTEANU" GURAHONŢ</v>
      </c>
    </row>
    <row r="187" spans="1:11" x14ac:dyDescent="0.2">
      <c r="A187" s="13" t="s">
        <v>128</v>
      </c>
      <c r="B187" s="13" t="s">
        <v>55</v>
      </c>
      <c r="C187" s="13" t="s">
        <v>41</v>
      </c>
      <c r="D187" s="13" t="s">
        <v>42</v>
      </c>
      <c r="E187" s="13">
        <v>2</v>
      </c>
      <c r="F187" s="15">
        <v>6.4</v>
      </c>
      <c r="G187" s="13">
        <v>1</v>
      </c>
      <c r="H187" s="15">
        <v>6.9</v>
      </c>
      <c r="I187" s="13"/>
      <c r="J187" s="15"/>
      <c r="K187" s="13" t="str">
        <f t="shared" si="2"/>
        <v>Psihologie||LICEUL CU PROGRAM SPORTIV ARAD</v>
      </c>
    </row>
    <row r="188" spans="1:11" x14ac:dyDescent="0.2">
      <c r="A188" s="13" t="s">
        <v>128</v>
      </c>
      <c r="B188" s="13" t="s">
        <v>57</v>
      </c>
      <c r="C188" s="13" t="s">
        <v>41</v>
      </c>
      <c r="D188" s="13" t="s">
        <v>39</v>
      </c>
      <c r="E188" s="13">
        <v>2</v>
      </c>
      <c r="F188" s="15">
        <v>9.4499999999999993</v>
      </c>
      <c r="G188" s="13"/>
      <c r="H188" s="15"/>
      <c r="I188" s="13"/>
      <c r="J188" s="15"/>
      <c r="K188" s="13" t="str">
        <f t="shared" si="2"/>
        <v>Psihologie||LICEUL SPECIAL "SFÂNTA MARIA" ARAD</v>
      </c>
    </row>
    <row r="189" spans="1:11" x14ac:dyDescent="0.2">
      <c r="A189" s="13" t="s">
        <v>128</v>
      </c>
      <c r="B189" s="13" t="s">
        <v>61</v>
      </c>
      <c r="C189" s="13" t="s">
        <v>41</v>
      </c>
      <c r="D189" s="13" t="s">
        <v>42</v>
      </c>
      <c r="E189" s="13"/>
      <c r="F189" s="15"/>
      <c r="G189" s="13">
        <v>4</v>
      </c>
      <c r="H189" s="15">
        <v>4.4124999999999996</v>
      </c>
      <c r="I189" s="13">
        <v>4</v>
      </c>
      <c r="J189" s="15">
        <v>5.6624999999999996</v>
      </c>
      <c r="K189" s="13" t="str">
        <f t="shared" si="2"/>
        <v>Psihologie||LICEUL TEHNOLOGIC "FRANCISC NEUMAN" ARAD</v>
      </c>
    </row>
    <row r="190" spans="1:11" x14ac:dyDescent="0.2">
      <c r="A190" s="13" t="s">
        <v>128</v>
      </c>
      <c r="B190" s="13" t="s">
        <v>68</v>
      </c>
      <c r="C190" s="13" t="s">
        <v>69</v>
      </c>
      <c r="D190" s="13" t="s">
        <v>42</v>
      </c>
      <c r="E190" s="13">
        <v>1</v>
      </c>
      <c r="F190" s="15">
        <v>5.05</v>
      </c>
      <c r="G190" s="13">
        <v>1</v>
      </c>
      <c r="H190" s="15">
        <v>8</v>
      </c>
      <c r="I190" s="13">
        <v>1</v>
      </c>
      <c r="J190" s="15">
        <v>8.15</v>
      </c>
      <c r="K190" s="13" t="str">
        <f t="shared" si="2"/>
        <v>Psihologie||LICEUL TEHNOLOGIC "STEFAN HELL" SÂNTANA</v>
      </c>
    </row>
    <row r="191" spans="1:11" x14ac:dyDescent="0.2">
      <c r="A191" s="13" t="s">
        <v>128</v>
      </c>
      <c r="B191" s="13" t="s">
        <v>84</v>
      </c>
      <c r="C191" s="13" t="s">
        <v>41</v>
      </c>
      <c r="D191" s="13" t="s">
        <v>39</v>
      </c>
      <c r="E191" s="13">
        <v>1</v>
      </c>
      <c r="F191" s="15">
        <v>9.1999999999999993</v>
      </c>
      <c r="G191" s="13">
        <v>6</v>
      </c>
      <c r="H191" s="15">
        <v>8.7333333333333307</v>
      </c>
      <c r="I191" s="13">
        <v>2</v>
      </c>
      <c r="J191" s="15">
        <v>7.35</v>
      </c>
      <c r="K191" s="13" t="str">
        <f t="shared" si="2"/>
        <v>Psihologie||LICEUL TEOLOGIC BAPTIST "ALEXA POPOVICI" ARAD</v>
      </c>
    </row>
    <row r="192" spans="1:11" x14ac:dyDescent="0.2">
      <c r="A192" s="13" t="s">
        <v>128</v>
      </c>
      <c r="B192" s="13" t="s">
        <v>86</v>
      </c>
      <c r="C192" s="13" t="s">
        <v>41</v>
      </c>
      <c r="D192" s="13" t="s">
        <v>42</v>
      </c>
      <c r="E192" s="13">
        <v>3</v>
      </c>
      <c r="F192" s="15">
        <v>8.25</v>
      </c>
      <c r="G192" s="13">
        <v>4</v>
      </c>
      <c r="H192" s="15">
        <v>7.8375000000000004</v>
      </c>
      <c r="I192" s="13">
        <v>1</v>
      </c>
      <c r="J192" s="15">
        <v>7.25</v>
      </c>
      <c r="K192" s="13" t="str">
        <f t="shared" si="2"/>
        <v>Psihologie||LICEUL TEORETIC "ADAM MULLER GUTTENBRUNN" ARAD</v>
      </c>
    </row>
    <row r="193" spans="1:11" x14ac:dyDescent="0.2">
      <c r="A193" s="13" t="s">
        <v>128</v>
      </c>
      <c r="B193" s="13" t="s">
        <v>87</v>
      </c>
      <c r="C193" s="13" t="s">
        <v>88</v>
      </c>
      <c r="D193" s="13" t="s">
        <v>42</v>
      </c>
      <c r="E193" s="13">
        <v>1</v>
      </c>
      <c r="F193" s="15">
        <v>2.7</v>
      </c>
      <c r="G193" s="13"/>
      <c r="H193" s="15"/>
      <c r="I193" s="13"/>
      <c r="J193" s="15"/>
      <c r="K193" s="13" t="str">
        <f t="shared" si="2"/>
        <v>Psihologie||LICEUL TEORETIC "GHEORGHE LAZĂR" PECICA</v>
      </c>
    </row>
    <row r="194" spans="1:11" x14ac:dyDescent="0.2">
      <c r="A194" s="13" t="s">
        <v>128</v>
      </c>
      <c r="B194" s="13" t="s">
        <v>94</v>
      </c>
      <c r="C194" s="13" t="s">
        <v>95</v>
      </c>
      <c r="D194" s="13" t="s">
        <v>42</v>
      </c>
      <c r="E194" s="13">
        <v>1</v>
      </c>
      <c r="F194" s="15">
        <v>7.55</v>
      </c>
      <c r="G194" s="13"/>
      <c r="H194" s="15"/>
      <c r="I194" s="13"/>
      <c r="J194" s="15"/>
      <c r="K194" s="13" t="str">
        <f t="shared" ref="K194:K208" si="3">A194&amp;"||"&amp;B194</f>
        <v>Psihologie||LICEUL TEORETIC PÂNCOTA</v>
      </c>
    </row>
    <row r="195" spans="1:11" x14ac:dyDescent="0.2">
      <c r="A195" s="13" t="s">
        <v>128</v>
      </c>
      <c r="B195" s="13" t="s">
        <v>96</v>
      </c>
      <c r="C195" s="13" t="s">
        <v>97</v>
      </c>
      <c r="D195" s="13" t="s">
        <v>39</v>
      </c>
      <c r="E195" s="13">
        <v>19</v>
      </c>
      <c r="F195" s="15">
        <v>7.3184210526315798</v>
      </c>
      <c r="G195" s="13">
        <v>9</v>
      </c>
      <c r="H195" s="15">
        <v>6.24444444444444</v>
      </c>
      <c r="I195" s="13">
        <v>18</v>
      </c>
      <c r="J195" s="15">
        <v>7.0361111111111097</v>
      </c>
      <c r="K195" s="13" t="str">
        <f t="shared" si="3"/>
        <v>Psihologie||LICEUL TEORETIC SEBIŞ</v>
      </c>
    </row>
    <row r="196" spans="1:11" x14ac:dyDescent="0.2">
      <c r="A196" s="13" t="s">
        <v>128</v>
      </c>
      <c r="B196" s="13" t="s">
        <v>98</v>
      </c>
      <c r="C196" s="13" t="s">
        <v>41</v>
      </c>
      <c r="D196" s="13" t="s">
        <v>42</v>
      </c>
      <c r="E196" s="13">
        <v>1</v>
      </c>
      <c r="F196" s="15">
        <v>3.25</v>
      </c>
      <c r="G196" s="13"/>
      <c r="H196" s="15"/>
      <c r="I196" s="13">
        <v>1</v>
      </c>
      <c r="J196" s="15">
        <v>8.8000000000000007</v>
      </c>
      <c r="K196" s="13" t="str">
        <f t="shared" si="3"/>
        <v>Psihologie||SEMINARUL TEOLOGIC ORTODOX ARAD</v>
      </c>
    </row>
    <row r="197" spans="1:11" x14ac:dyDescent="0.2">
      <c r="A197" s="13" t="s">
        <v>129</v>
      </c>
      <c r="B197" s="13" t="s">
        <v>37</v>
      </c>
      <c r="C197" s="13" t="s">
        <v>38</v>
      </c>
      <c r="D197" s="13" t="s">
        <v>39</v>
      </c>
      <c r="E197" s="13">
        <v>12</v>
      </c>
      <c r="F197" s="15">
        <v>8.7416666666666707</v>
      </c>
      <c r="G197" s="13">
        <v>4</v>
      </c>
      <c r="H197" s="15">
        <v>6.625</v>
      </c>
      <c r="I197" s="13">
        <v>1</v>
      </c>
      <c r="J197" s="15">
        <v>8.35</v>
      </c>
      <c r="K197" s="13" t="str">
        <f t="shared" si="3"/>
        <v>Sociologie||COLEGIUL "MIHAI VITEAZUL" INEU</v>
      </c>
    </row>
    <row r="198" spans="1:11" x14ac:dyDescent="0.2">
      <c r="A198" s="13" t="s">
        <v>129</v>
      </c>
      <c r="B198" s="13" t="s">
        <v>44</v>
      </c>
      <c r="C198" s="13" t="s">
        <v>41</v>
      </c>
      <c r="D198" s="13" t="s">
        <v>42</v>
      </c>
      <c r="E198" s="13">
        <v>15</v>
      </c>
      <c r="F198" s="15">
        <v>8.8233333333333306</v>
      </c>
      <c r="G198" s="13">
        <v>1</v>
      </c>
      <c r="H198" s="15">
        <v>7.45</v>
      </c>
      <c r="I198" s="13">
        <v>1</v>
      </c>
      <c r="J198" s="15">
        <v>7.2</v>
      </c>
      <c r="K198" s="13" t="str">
        <f t="shared" si="3"/>
        <v>Sociologie||COLEGIUL NAŢIONAL "ELENA GHIBA BIRTA" ARAD</v>
      </c>
    </row>
    <row r="199" spans="1:11" x14ac:dyDescent="0.2">
      <c r="A199" s="13" t="s">
        <v>129</v>
      </c>
      <c r="B199" s="13" t="s">
        <v>45</v>
      </c>
      <c r="C199" s="13" t="s">
        <v>41</v>
      </c>
      <c r="D199" s="13" t="s">
        <v>42</v>
      </c>
      <c r="E199" s="13">
        <v>6</v>
      </c>
      <c r="F199" s="15">
        <v>8.3666666666666707</v>
      </c>
      <c r="G199" s="13"/>
      <c r="H199" s="15"/>
      <c r="I199" s="13">
        <v>1</v>
      </c>
      <c r="J199" s="15">
        <v>9</v>
      </c>
      <c r="K199" s="13" t="str">
        <f t="shared" si="3"/>
        <v>Sociologie||COLEGIUL NAŢIONAL "MOISE NICOARĂ" ARAD</v>
      </c>
    </row>
    <row r="200" spans="1:11" x14ac:dyDescent="0.2">
      <c r="A200" s="13" t="s">
        <v>129</v>
      </c>
      <c r="B200" s="13" t="s">
        <v>46</v>
      </c>
      <c r="C200" s="13" t="s">
        <v>41</v>
      </c>
      <c r="D200" s="13" t="s">
        <v>42</v>
      </c>
      <c r="E200" s="13">
        <v>1</v>
      </c>
      <c r="F200" s="15">
        <v>9.35</v>
      </c>
      <c r="G200" s="13">
        <v>3</v>
      </c>
      <c r="H200" s="15">
        <v>7.7</v>
      </c>
      <c r="I200" s="13">
        <v>2</v>
      </c>
      <c r="J200" s="15">
        <v>9.2249999999999996</v>
      </c>
      <c r="K200" s="13" t="str">
        <f t="shared" si="3"/>
        <v>Sociologie||COLEGIUL NAŢIONAL "PREPARANDIA-DIMITRIE ŢICHINDEAL" ARAD</v>
      </c>
    </row>
    <row r="201" spans="1:11" x14ac:dyDescent="0.2">
      <c r="A201" s="13" t="s">
        <v>129</v>
      </c>
      <c r="B201" s="13" t="s">
        <v>47</v>
      </c>
      <c r="C201" s="13" t="s">
        <v>41</v>
      </c>
      <c r="D201" s="13" t="s">
        <v>42</v>
      </c>
      <c r="E201" s="13">
        <v>10</v>
      </c>
      <c r="F201" s="15">
        <v>8.125</v>
      </c>
      <c r="G201" s="13">
        <v>9</v>
      </c>
      <c r="H201" s="15">
        <v>8.1999999999999993</v>
      </c>
      <c r="I201" s="13"/>
      <c r="J201" s="15"/>
      <c r="K201" s="13" t="str">
        <f t="shared" si="3"/>
        <v>Sociologie||COLEGIUL NAŢIONAL "VASILE GOLDIŞ" ARAD</v>
      </c>
    </row>
    <row r="202" spans="1:11" x14ac:dyDescent="0.2">
      <c r="A202" s="13" t="s">
        <v>129</v>
      </c>
      <c r="B202" s="13" t="s">
        <v>48</v>
      </c>
      <c r="C202" s="13" t="s">
        <v>41</v>
      </c>
      <c r="D202" s="13" t="s">
        <v>42</v>
      </c>
      <c r="E202" s="13">
        <v>11</v>
      </c>
      <c r="F202" s="15">
        <v>6.3909090909090898</v>
      </c>
      <c r="G202" s="13">
        <v>2</v>
      </c>
      <c r="H202" s="15">
        <v>7.875</v>
      </c>
      <c r="I202" s="13">
        <v>6</v>
      </c>
      <c r="J202" s="15">
        <v>5.4583333333333304</v>
      </c>
      <c r="K202" s="13" t="str">
        <f t="shared" si="3"/>
        <v>Sociologie||COLEGIUL PARTICULAR "VASILE GOLDIŞ" ARAD</v>
      </c>
    </row>
    <row r="203" spans="1:11" x14ac:dyDescent="0.2">
      <c r="A203" s="13" t="s">
        <v>129</v>
      </c>
      <c r="B203" s="13" t="s">
        <v>50</v>
      </c>
      <c r="C203" s="13" t="s">
        <v>51</v>
      </c>
      <c r="D203" s="13" t="s">
        <v>42</v>
      </c>
      <c r="E203" s="13">
        <v>1</v>
      </c>
      <c r="F203" s="15">
        <v>5.7</v>
      </c>
      <c r="G203" s="13">
        <v>1</v>
      </c>
      <c r="H203" s="15">
        <v>5.7</v>
      </c>
      <c r="I203" s="13">
        <v>1</v>
      </c>
      <c r="J203" s="15">
        <v>4.75</v>
      </c>
      <c r="K203" s="13" t="str">
        <f t="shared" si="3"/>
        <v>Sociologie||LICEUL "ATANASIE MARIENESCU" LIPOVA</v>
      </c>
    </row>
    <row r="204" spans="1:11" x14ac:dyDescent="0.2">
      <c r="A204" s="13" t="s">
        <v>129</v>
      </c>
      <c r="B204" s="13" t="s">
        <v>68</v>
      </c>
      <c r="C204" s="13" t="s">
        <v>69</v>
      </c>
      <c r="D204" s="13" t="s">
        <v>42</v>
      </c>
      <c r="E204" s="13">
        <v>2</v>
      </c>
      <c r="F204" s="15">
        <v>4.9000000000000004</v>
      </c>
      <c r="G204" s="13"/>
      <c r="H204" s="15"/>
      <c r="I204" s="13"/>
      <c r="J204" s="15"/>
      <c r="K204" s="13" t="str">
        <f t="shared" si="3"/>
        <v>Sociologie||LICEUL TEHNOLOGIC "STEFAN HELL" SÂNTANA</v>
      </c>
    </row>
    <row r="205" spans="1:11" x14ac:dyDescent="0.2">
      <c r="A205" s="13" t="s">
        <v>129</v>
      </c>
      <c r="B205" s="13" t="s">
        <v>86</v>
      </c>
      <c r="C205" s="13" t="s">
        <v>41</v>
      </c>
      <c r="D205" s="13" t="s">
        <v>42</v>
      </c>
      <c r="E205" s="13">
        <v>11</v>
      </c>
      <c r="F205" s="15">
        <v>7.4181818181818198</v>
      </c>
      <c r="G205" s="13">
        <v>5</v>
      </c>
      <c r="H205" s="15">
        <v>7.31</v>
      </c>
      <c r="I205" s="13">
        <v>3</v>
      </c>
      <c r="J205" s="15">
        <v>7.43333333333333</v>
      </c>
      <c r="K205" s="13" t="str">
        <f t="shared" si="3"/>
        <v>Sociologie||LICEUL TEORETIC "ADAM MULLER GUTTENBRUNN" ARAD</v>
      </c>
    </row>
    <row r="206" spans="1:11" x14ac:dyDescent="0.2">
      <c r="A206" s="13" t="s">
        <v>129</v>
      </c>
      <c r="B206" s="13" t="s">
        <v>87</v>
      </c>
      <c r="C206" s="13" t="s">
        <v>88</v>
      </c>
      <c r="D206" s="13" t="s">
        <v>42</v>
      </c>
      <c r="E206" s="13">
        <v>12</v>
      </c>
      <c r="F206" s="15">
        <v>4.7708333333333304</v>
      </c>
      <c r="G206" s="13">
        <v>14</v>
      </c>
      <c r="H206" s="15">
        <v>4.4142857142857101</v>
      </c>
      <c r="I206" s="13">
        <v>6</v>
      </c>
      <c r="J206" s="15">
        <v>5.7916666666666696</v>
      </c>
      <c r="K206" s="13" t="str">
        <f t="shared" si="3"/>
        <v>Sociologie||LICEUL TEORETIC "GHEORGHE LAZĂR" PECICA</v>
      </c>
    </row>
    <row r="207" spans="1:11" x14ac:dyDescent="0.2">
      <c r="A207" s="13" t="s">
        <v>129</v>
      </c>
      <c r="B207" s="13" t="s">
        <v>89</v>
      </c>
      <c r="C207" s="13" t="s">
        <v>90</v>
      </c>
      <c r="D207" s="13" t="s">
        <v>42</v>
      </c>
      <c r="E207" s="13"/>
      <c r="F207" s="15"/>
      <c r="G207" s="13"/>
      <c r="H207" s="15"/>
      <c r="I207" s="13">
        <v>3</v>
      </c>
      <c r="J207" s="15">
        <v>4.5333333333333297</v>
      </c>
      <c r="K207" s="13" t="str">
        <f t="shared" si="3"/>
        <v>Sociologie||LICEUL TEORETIC "JOZEF GREGOR TAJOVSKY" NĂDLAC</v>
      </c>
    </row>
    <row r="208" spans="1:11" x14ac:dyDescent="0.2">
      <c r="A208" s="13" t="s">
        <v>129</v>
      </c>
      <c r="B208" s="13" t="s">
        <v>94</v>
      </c>
      <c r="C208" s="13" t="s">
        <v>95</v>
      </c>
      <c r="D208" s="13" t="s">
        <v>42</v>
      </c>
      <c r="E208" s="13">
        <v>6</v>
      </c>
      <c r="F208" s="15">
        <v>6.8333333333333304</v>
      </c>
      <c r="G208" s="13"/>
      <c r="H208" s="15"/>
      <c r="I208" s="13">
        <v>1</v>
      </c>
      <c r="J208" s="15">
        <v>8.9</v>
      </c>
      <c r="K208" s="13" t="str">
        <f t="shared" si="3"/>
        <v>Sociologie||LICEUL TEORETIC PÂNCOTA</v>
      </c>
    </row>
  </sheetData>
  <pageMargins left="0.75" right="0.75" top="1" bottom="1"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
  <sheetViews>
    <sheetView zoomScaleNormal="100" workbookViewId="0">
      <pane ySplit="1" topLeftCell="A2" activePane="bottomLeft" state="frozen"/>
      <selection pane="bottomLeft"/>
    </sheetView>
  </sheetViews>
  <sheetFormatPr baseColWidth="10" defaultColWidth="8.6640625" defaultRowHeight="15" x14ac:dyDescent="0.2"/>
  <cols>
    <col min="1" max="2" width="46" customWidth="1"/>
    <col min="3" max="3" width="16" customWidth="1"/>
    <col min="4" max="4" width="9" customWidth="1"/>
    <col min="5" max="10" width="10" customWidth="1"/>
    <col min="11" max="11" width="4" hidden="1" customWidth="1"/>
  </cols>
  <sheetData>
    <row r="1" spans="1:11" ht="28" x14ac:dyDescent="0.2">
      <c r="A1" s="12" t="s">
        <v>130</v>
      </c>
      <c r="B1" s="12" t="s">
        <v>22</v>
      </c>
      <c r="C1" s="12" t="s">
        <v>23</v>
      </c>
      <c r="D1" s="12" t="s">
        <v>24</v>
      </c>
      <c r="E1" s="12" t="s">
        <v>107</v>
      </c>
      <c r="F1" s="12" t="s">
        <v>28</v>
      </c>
      <c r="G1" s="12" t="s">
        <v>108</v>
      </c>
      <c r="H1" s="12" t="s">
        <v>29</v>
      </c>
      <c r="I1" s="12" t="s">
        <v>109</v>
      </c>
      <c r="J1" s="12" t="s">
        <v>30</v>
      </c>
      <c r="K1" s="12" t="s">
        <v>110</v>
      </c>
    </row>
    <row r="2" spans="1:11" x14ac:dyDescent="0.2">
      <c r="A2" s="13" t="s">
        <v>131</v>
      </c>
      <c r="B2" s="13" t="s">
        <v>86</v>
      </c>
      <c r="C2" s="13" t="s">
        <v>41</v>
      </c>
      <c r="D2" s="13" t="s">
        <v>42</v>
      </c>
      <c r="E2" s="13">
        <v>36</v>
      </c>
      <c r="F2" s="15">
        <v>7.3208333333333302</v>
      </c>
      <c r="G2" s="13">
        <v>17</v>
      </c>
      <c r="H2" s="15">
        <v>7.1647058823529397</v>
      </c>
      <c r="I2" s="13">
        <v>38</v>
      </c>
      <c r="J2" s="15">
        <v>6.7394736842105303</v>
      </c>
      <c r="K2" s="13" t="str">
        <f>A2&amp;"||"&amp;B2</f>
        <v>Limba germană||LICEUL TEORETIC "ADAM MULLER GUTTENBRUNN" ARAD</v>
      </c>
    </row>
    <row r="3" spans="1:11" x14ac:dyDescent="0.2">
      <c r="A3" s="13" t="s">
        <v>132</v>
      </c>
      <c r="B3" s="13" t="s">
        <v>49</v>
      </c>
      <c r="C3" s="13" t="s">
        <v>41</v>
      </c>
      <c r="D3" s="13" t="s">
        <v>39</v>
      </c>
      <c r="E3" s="13">
        <v>36</v>
      </c>
      <c r="F3" s="15">
        <v>7.0472222222222198</v>
      </c>
      <c r="G3" s="13">
        <v>43</v>
      </c>
      <c r="H3" s="15">
        <v>7.4976744186046496</v>
      </c>
      <c r="I3" s="13">
        <v>50</v>
      </c>
      <c r="J3" s="15">
        <v>7.9080000000000004</v>
      </c>
      <c r="K3" s="13" t="str">
        <f>A3&amp;"||"&amp;B3</f>
        <v>Limba maghiară||COLEGIUL"CSIKY GERGELY" ARAD</v>
      </c>
    </row>
    <row r="4" spans="1:11" x14ac:dyDescent="0.2">
      <c r="A4" s="13" t="s">
        <v>133</v>
      </c>
      <c r="B4" s="13" t="s">
        <v>89</v>
      </c>
      <c r="C4" s="13" t="s">
        <v>90</v>
      </c>
      <c r="D4" s="13" t="s">
        <v>42</v>
      </c>
      <c r="E4" s="13">
        <v>14</v>
      </c>
      <c r="F4" s="15">
        <v>9.1785714285714306</v>
      </c>
      <c r="G4" s="13">
        <v>6</v>
      </c>
      <c r="H4" s="15">
        <v>7.9749999999999996</v>
      </c>
      <c r="I4" s="13">
        <v>18</v>
      </c>
      <c r="J4" s="15">
        <v>7.9138888888888896</v>
      </c>
      <c r="K4" s="13" t="str">
        <f>A4&amp;"||"&amp;B4</f>
        <v>Limba slovacă||LICEUL TEORETIC "JOZEF GREGOR TAJOVSKY" NĂDLAC</v>
      </c>
    </row>
  </sheetData>
  <pageMargins left="0.75" right="0.75" top="1" bottom="1" header="0.511811023622047" footer="0.511811023622047"/>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3"/>
  <sheetViews>
    <sheetView showGridLines="0" zoomScaleNormal="100" workbookViewId="0">
      <pane ySplit="3" topLeftCell="A66" activePane="bottomLeft" state="frozen"/>
      <selection pane="bottomLeft" sqref="A1:K1"/>
    </sheetView>
  </sheetViews>
  <sheetFormatPr baseColWidth="10" defaultColWidth="8.6640625" defaultRowHeight="15" x14ac:dyDescent="0.2"/>
  <cols>
    <col min="1" max="1" width="6" customWidth="1"/>
    <col min="2" max="2" width="46" customWidth="1"/>
    <col min="3" max="3" width="16" customWidth="1"/>
    <col min="4" max="5" width="9" customWidth="1"/>
    <col min="6" max="6" width="10" customWidth="1"/>
    <col min="7" max="7" width="9" customWidth="1"/>
    <col min="8" max="8" width="10" customWidth="1"/>
    <col min="9" max="9" width="9" customWidth="1"/>
    <col min="10" max="11" width="10" customWidth="1"/>
  </cols>
  <sheetData>
    <row r="1" spans="1:11" x14ac:dyDescent="0.2">
      <c r="A1" s="2" t="s">
        <v>134</v>
      </c>
      <c r="B1" s="2"/>
      <c r="C1" s="2"/>
      <c r="D1" s="2"/>
      <c r="E1" s="2"/>
      <c r="F1" s="2"/>
      <c r="G1" s="2"/>
      <c r="H1" s="2"/>
      <c r="I1" s="2"/>
      <c r="J1" s="2"/>
      <c r="K1" s="2"/>
    </row>
    <row r="4" spans="1:11" x14ac:dyDescent="0.2">
      <c r="A4" s="1" t="s">
        <v>111</v>
      </c>
      <c r="B4" s="1"/>
      <c r="C4" s="1"/>
      <c r="D4" s="1"/>
      <c r="E4" s="1"/>
      <c r="F4" s="1"/>
      <c r="G4" s="1"/>
      <c r="H4" s="1"/>
      <c r="I4" s="1"/>
      <c r="J4" s="1"/>
      <c r="K4" s="1"/>
    </row>
    <row r="5" spans="1:11" ht="28" x14ac:dyDescent="0.2">
      <c r="A5" s="12" t="s">
        <v>100</v>
      </c>
      <c r="B5" s="12" t="s">
        <v>22</v>
      </c>
      <c r="C5" s="12" t="s">
        <v>23</v>
      </c>
      <c r="D5" s="12" t="s">
        <v>24</v>
      </c>
      <c r="E5" s="12" t="s">
        <v>135</v>
      </c>
      <c r="F5" s="12" t="s">
        <v>136</v>
      </c>
      <c r="G5" s="12" t="s">
        <v>137</v>
      </c>
      <c r="H5" s="12" t="s">
        <v>138</v>
      </c>
      <c r="I5" s="12" t="s">
        <v>139</v>
      </c>
      <c r="J5" s="12" t="s">
        <v>140</v>
      </c>
      <c r="K5" s="12" t="s">
        <v>103</v>
      </c>
    </row>
    <row r="6" spans="1:11" x14ac:dyDescent="0.2">
      <c r="A6" s="16">
        <v>1</v>
      </c>
      <c r="B6" s="17" t="s">
        <v>45</v>
      </c>
      <c r="C6" s="17" t="s">
        <v>41</v>
      </c>
      <c r="D6" s="16" t="s">
        <v>42</v>
      </c>
      <c r="E6" s="16">
        <f>IFERROR(IF(ISBLANK(INDEX(Date_ProbaC!$E:$E,MATCH("Istorie"&amp;"||"&amp;$B6,Date_ProbaC!$K:$K,0))),"-",INDEX(Date_ProbaC!$E:$E,MATCH("Istorie"&amp;"||"&amp;$B6,Date_ProbaC!$K:$K,0))),"-")</f>
        <v>33</v>
      </c>
      <c r="F6" s="11">
        <f>IFERROR(IF(ISBLANK(INDEX(Date_ProbaC!$F:$F,MATCH("Istorie"&amp;"||"&amp;$B6,Date_ProbaC!$K:$K,0))),"-",INDEX(Date_ProbaC!$F:$F,MATCH("Istorie"&amp;"||"&amp;$B6,Date_ProbaC!$K:$K,0))),"-")</f>
        <v>9.2151515151515202</v>
      </c>
      <c r="G6" s="16">
        <f>IFERROR(IF(ISBLANK(INDEX(Date_ProbaC!$G:$G,MATCH("Istorie"&amp;"||"&amp;$B6,Date_ProbaC!$K:$K,0))),"-",INDEX(Date_ProbaC!$G:$G,MATCH("Istorie"&amp;"||"&amp;$B6,Date_ProbaC!$K:$K,0))),"-")</f>
        <v>31</v>
      </c>
      <c r="H6" s="11">
        <f>IFERROR(IF(ISBLANK(INDEX(Date_ProbaC!$H:$H,MATCH("Istorie"&amp;"||"&amp;$B6,Date_ProbaC!$K:$K,0))),"-",INDEX(Date_ProbaC!$H:$H,MATCH("Istorie"&amp;"||"&amp;$B6,Date_ProbaC!$K:$K,0))),"-")</f>
        <v>9.4161290322580609</v>
      </c>
      <c r="I6" s="16">
        <f>IFERROR(IF(ISBLANK(INDEX(Date_ProbaC!$I:$I,MATCH("Istorie"&amp;"||"&amp;$B6,Date_ProbaC!$K:$K,0))),"-",INDEX(Date_ProbaC!$I:$I,MATCH("Istorie"&amp;"||"&amp;$B6,Date_ProbaC!$K:$K,0))),"-")</f>
        <v>30</v>
      </c>
      <c r="J6" s="11">
        <f>IFERROR(IF(ISBLANK(INDEX(Date_ProbaC!$J:$J,MATCH("Istorie"&amp;"||"&amp;$B6,Date_ProbaC!$K:$K,0))),"-",INDEX(Date_ProbaC!$J:$J,MATCH("Istorie"&amp;"||"&amp;$B6,Date_ProbaC!$K:$K,0))),"-")</f>
        <v>9.6416666666666693</v>
      </c>
      <c r="K6" s="11">
        <f t="shared" ref="K6:K27" si="0">IFERROR(ROUND(J6-F6,2),"-")</f>
        <v>0.43</v>
      </c>
    </row>
    <row r="7" spans="1:11" x14ac:dyDescent="0.2">
      <c r="A7" s="16">
        <v>2</v>
      </c>
      <c r="B7" s="17" t="s">
        <v>84</v>
      </c>
      <c r="C7" s="17" t="s">
        <v>41</v>
      </c>
      <c r="D7" s="16" t="s">
        <v>42</v>
      </c>
      <c r="E7" s="16">
        <f>IFERROR(IF(ISBLANK(INDEX(Date_ProbaC!$E:$E,MATCH("Istorie"&amp;"||"&amp;$B7,Date_ProbaC!$K:$K,0))),"-",INDEX(Date_ProbaC!$E:$E,MATCH("Istorie"&amp;"||"&amp;$B7,Date_ProbaC!$K:$K,0))),"-")</f>
        <v>30</v>
      </c>
      <c r="F7" s="11">
        <f>IFERROR(IF(ISBLANK(INDEX(Date_ProbaC!$F:$F,MATCH("Istorie"&amp;"||"&amp;$B7,Date_ProbaC!$K:$K,0))),"-",INDEX(Date_ProbaC!$F:$F,MATCH("Istorie"&amp;"||"&amp;$B7,Date_ProbaC!$K:$K,0))),"-")</f>
        <v>8.2949999999999999</v>
      </c>
      <c r="G7" s="16">
        <f>IFERROR(IF(ISBLANK(INDEX(Date_ProbaC!$G:$G,MATCH("Istorie"&amp;"||"&amp;$B7,Date_ProbaC!$K:$K,0))),"-",INDEX(Date_ProbaC!$G:$G,MATCH("Istorie"&amp;"||"&amp;$B7,Date_ProbaC!$K:$K,0))),"-")</f>
        <v>29</v>
      </c>
      <c r="H7" s="11">
        <f>IFERROR(IF(ISBLANK(INDEX(Date_ProbaC!$H:$H,MATCH("Istorie"&amp;"||"&amp;$B7,Date_ProbaC!$K:$K,0))),"-",INDEX(Date_ProbaC!$H:$H,MATCH("Istorie"&amp;"||"&amp;$B7,Date_ProbaC!$K:$K,0))),"-")</f>
        <v>8.4482758620689697</v>
      </c>
      <c r="I7" s="16">
        <f>IFERROR(IF(ISBLANK(INDEX(Date_ProbaC!$I:$I,MATCH("Istorie"&amp;"||"&amp;$B7,Date_ProbaC!$K:$K,0))),"-",INDEX(Date_ProbaC!$I:$I,MATCH("Istorie"&amp;"||"&amp;$B7,Date_ProbaC!$K:$K,0))),"-")</f>
        <v>25</v>
      </c>
      <c r="J7" s="11">
        <f>IFERROR(IF(ISBLANK(INDEX(Date_ProbaC!$J:$J,MATCH("Istorie"&amp;"||"&amp;$B7,Date_ProbaC!$K:$K,0))),"-",INDEX(Date_ProbaC!$J:$J,MATCH("Istorie"&amp;"||"&amp;$B7,Date_ProbaC!$K:$K,0))),"-")</f>
        <v>9.0299999999999994</v>
      </c>
      <c r="K7" s="11">
        <f t="shared" si="0"/>
        <v>0.73</v>
      </c>
    </row>
    <row r="8" spans="1:11" x14ac:dyDescent="0.2">
      <c r="A8" s="16">
        <v>3</v>
      </c>
      <c r="B8" s="17" t="s">
        <v>44</v>
      </c>
      <c r="C8" s="17" t="s">
        <v>41</v>
      </c>
      <c r="D8" s="16" t="s">
        <v>42</v>
      </c>
      <c r="E8" s="16">
        <f>IFERROR(IF(ISBLANK(INDEX(Date_ProbaC!$E:$E,MATCH("Istorie"&amp;"||"&amp;$B8,Date_ProbaC!$K:$K,0))),"-",INDEX(Date_ProbaC!$E:$E,MATCH("Istorie"&amp;"||"&amp;$B8,Date_ProbaC!$K:$K,0))),"-")</f>
        <v>70</v>
      </c>
      <c r="F8" s="11">
        <f>IFERROR(IF(ISBLANK(INDEX(Date_ProbaC!$F:$F,MATCH("Istorie"&amp;"||"&amp;$B8,Date_ProbaC!$K:$K,0))),"-",INDEX(Date_ProbaC!$F:$F,MATCH("Istorie"&amp;"||"&amp;$B8,Date_ProbaC!$K:$K,0))),"-")</f>
        <v>8.5585714285714296</v>
      </c>
      <c r="G8" s="16">
        <f>IFERROR(IF(ISBLANK(INDEX(Date_ProbaC!$G:$G,MATCH("Istorie"&amp;"||"&amp;$B8,Date_ProbaC!$K:$K,0))),"-",INDEX(Date_ProbaC!$G:$G,MATCH("Istorie"&amp;"||"&amp;$B8,Date_ProbaC!$K:$K,0))),"-")</f>
        <v>65</v>
      </c>
      <c r="H8" s="11">
        <f>IFERROR(IF(ISBLANK(INDEX(Date_ProbaC!$H:$H,MATCH("Istorie"&amp;"||"&amp;$B8,Date_ProbaC!$K:$K,0))),"-",INDEX(Date_ProbaC!$H:$H,MATCH("Istorie"&amp;"||"&amp;$B8,Date_ProbaC!$K:$K,0))),"-")</f>
        <v>8.1661538461538505</v>
      </c>
      <c r="I8" s="16">
        <f>IFERROR(IF(ISBLANK(INDEX(Date_ProbaC!$I:$I,MATCH("Istorie"&amp;"||"&amp;$B8,Date_ProbaC!$K:$K,0))),"-",INDEX(Date_ProbaC!$I:$I,MATCH("Istorie"&amp;"||"&amp;$B8,Date_ProbaC!$K:$K,0))),"-")</f>
        <v>63</v>
      </c>
      <c r="J8" s="11">
        <f>IFERROR(IF(ISBLANK(INDEX(Date_ProbaC!$J:$J,MATCH("Istorie"&amp;"||"&amp;$B8,Date_ProbaC!$K:$K,0))),"-",INDEX(Date_ProbaC!$J:$J,MATCH("Istorie"&amp;"||"&amp;$B8,Date_ProbaC!$K:$K,0))),"-")</f>
        <v>8.9650793650793705</v>
      </c>
      <c r="K8" s="11">
        <f t="shared" si="0"/>
        <v>0.41</v>
      </c>
    </row>
    <row r="9" spans="1:11" x14ac:dyDescent="0.2">
      <c r="A9" s="16">
        <v>4</v>
      </c>
      <c r="B9" s="17" t="s">
        <v>46</v>
      </c>
      <c r="C9" s="17" t="s">
        <v>41</v>
      </c>
      <c r="D9" s="16" t="s">
        <v>42</v>
      </c>
      <c r="E9" s="16">
        <f>IFERROR(IF(ISBLANK(INDEX(Date_ProbaC!$E:$E,MATCH("Istorie"&amp;"||"&amp;$B9,Date_ProbaC!$K:$K,0))),"-",INDEX(Date_ProbaC!$E:$E,MATCH("Istorie"&amp;"||"&amp;$B9,Date_ProbaC!$K:$K,0))),"-")</f>
        <v>33</v>
      </c>
      <c r="F9" s="11">
        <f>IFERROR(IF(ISBLANK(INDEX(Date_ProbaC!$F:$F,MATCH("Istorie"&amp;"||"&amp;$B9,Date_ProbaC!$K:$K,0))),"-",INDEX(Date_ProbaC!$F:$F,MATCH("Istorie"&amp;"||"&amp;$B9,Date_ProbaC!$K:$K,0))),"-")</f>
        <v>8.9075757575757599</v>
      </c>
      <c r="G9" s="16">
        <f>IFERROR(IF(ISBLANK(INDEX(Date_ProbaC!$G:$G,MATCH("Istorie"&amp;"||"&amp;$B9,Date_ProbaC!$K:$K,0))),"-",INDEX(Date_ProbaC!$G:$G,MATCH("Istorie"&amp;"||"&amp;$B9,Date_ProbaC!$K:$K,0))),"-")</f>
        <v>53</v>
      </c>
      <c r="H9" s="11">
        <f>IFERROR(IF(ISBLANK(INDEX(Date_ProbaC!$H:$H,MATCH("Istorie"&amp;"||"&amp;$B9,Date_ProbaC!$K:$K,0))),"-",INDEX(Date_ProbaC!$H:$H,MATCH("Istorie"&amp;"||"&amp;$B9,Date_ProbaC!$K:$K,0))),"-")</f>
        <v>8.4679245283018894</v>
      </c>
      <c r="I9" s="16">
        <f>IFERROR(IF(ISBLANK(INDEX(Date_ProbaC!$I:$I,MATCH("Istorie"&amp;"||"&amp;$B9,Date_ProbaC!$K:$K,0))),"-",INDEX(Date_ProbaC!$I:$I,MATCH("Istorie"&amp;"||"&amp;$B9,Date_ProbaC!$K:$K,0))),"-")</f>
        <v>53</v>
      </c>
      <c r="J9" s="11">
        <f>IFERROR(IF(ISBLANK(INDEX(Date_ProbaC!$J:$J,MATCH("Istorie"&amp;"||"&amp;$B9,Date_ProbaC!$K:$K,0))),"-",INDEX(Date_ProbaC!$J:$J,MATCH("Istorie"&amp;"||"&amp;$B9,Date_ProbaC!$K:$K,0))),"-")</f>
        <v>8.9518867924528305</v>
      </c>
      <c r="K9" s="11">
        <f t="shared" si="0"/>
        <v>0.04</v>
      </c>
    </row>
    <row r="10" spans="1:11" x14ac:dyDescent="0.2">
      <c r="A10" s="16">
        <v>5</v>
      </c>
      <c r="B10" s="17" t="s">
        <v>47</v>
      </c>
      <c r="C10" s="17" t="s">
        <v>41</v>
      </c>
      <c r="D10" s="16" t="s">
        <v>42</v>
      </c>
      <c r="E10" s="16">
        <f>IFERROR(IF(ISBLANK(INDEX(Date_ProbaC!$E:$E,MATCH("Istorie"&amp;"||"&amp;$B10,Date_ProbaC!$K:$K,0))),"-",INDEX(Date_ProbaC!$E:$E,MATCH("Istorie"&amp;"||"&amp;$B10,Date_ProbaC!$K:$K,0))),"-")</f>
        <v>65</v>
      </c>
      <c r="F10" s="11">
        <f>IFERROR(IF(ISBLANK(INDEX(Date_ProbaC!$F:$F,MATCH("Istorie"&amp;"||"&amp;$B10,Date_ProbaC!$K:$K,0))),"-",INDEX(Date_ProbaC!$F:$F,MATCH("Istorie"&amp;"||"&amp;$B10,Date_ProbaC!$K:$K,0))),"-")</f>
        <v>8.0792307692307705</v>
      </c>
      <c r="G10" s="16">
        <f>IFERROR(IF(ISBLANK(INDEX(Date_ProbaC!$G:$G,MATCH("Istorie"&amp;"||"&amp;$B10,Date_ProbaC!$K:$K,0))),"-",INDEX(Date_ProbaC!$G:$G,MATCH("Istorie"&amp;"||"&amp;$B10,Date_ProbaC!$K:$K,0))),"-")</f>
        <v>58</v>
      </c>
      <c r="H10" s="11">
        <f>IFERROR(IF(ISBLANK(INDEX(Date_ProbaC!$H:$H,MATCH("Istorie"&amp;"||"&amp;$B10,Date_ProbaC!$K:$K,0))),"-",INDEX(Date_ProbaC!$H:$H,MATCH("Istorie"&amp;"||"&amp;$B10,Date_ProbaC!$K:$K,0))),"-")</f>
        <v>8.2336206896551705</v>
      </c>
      <c r="I10" s="16">
        <f>IFERROR(IF(ISBLANK(INDEX(Date_ProbaC!$I:$I,MATCH("Istorie"&amp;"||"&amp;$B10,Date_ProbaC!$K:$K,0))),"-",INDEX(Date_ProbaC!$I:$I,MATCH("Istorie"&amp;"||"&amp;$B10,Date_ProbaC!$K:$K,0))),"-")</f>
        <v>64</v>
      </c>
      <c r="J10" s="11">
        <f>IFERROR(IF(ISBLANK(INDEX(Date_ProbaC!$J:$J,MATCH("Istorie"&amp;"||"&amp;$B10,Date_ProbaC!$K:$K,0))),"-",INDEX(Date_ProbaC!$J:$J,MATCH("Istorie"&amp;"||"&amp;$B10,Date_ProbaC!$K:$K,0))),"-")</f>
        <v>8.5070312500000007</v>
      </c>
      <c r="K10" s="11">
        <f t="shared" si="0"/>
        <v>0.43</v>
      </c>
    </row>
    <row r="11" spans="1:11" x14ac:dyDescent="0.2">
      <c r="A11" s="16">
        <v>6</v>
      </c>
      <c r="B11" s="17" t="s">
        <v>37</v>
      </c>
      <c r="C11" s="17" t="s">
        <v>38</v>
      </c>
      <c r="D11" s="16" t="s">
        <v>39</v>
      </c>
      <c r="E11" s="16">
        <f>IFERROR(IF(ISBLANK(INDEX(Date_ProbaC!$E:$E,MATCH("Istorie"&amp;"||"&amp;$B11,Date_ProbaC!$K:$K,0))),"-",INDEX(Date_ProbaC!$E:$E,MATCH("Istorie"&amp;"||"&amp;$B11,Date_ProbaC!$K:$K,0))),"-")</f>
        <v>34</v>
      </c>
      <c r="F11" s="11">
        <f>IFERROR(IF(ISBLANK(INDEX(Date_ProbaC!$F:$F,MATCH("Istorie"&amp;"||"&amp;$B11,Date_ProbaC!$K:$K,0))),"-",INDEX(Date_ProbaC!$F:$F,MATCH("Istorie"&amp;"||"&amp;$B11,Date_ProbaC!$K:$K,0))),"-")</f>
        <v>7.6426470588235302</v>
      </c>
      <c r="G11" s="16">
        <f>IFERROR(IF(ISBLANK(INDEX(Date_ProbaC!$G:$G,MATCH("Istorie"&amp;"||"&amp;$B11,Date_ProbaC!$K:$K,0))),"-",INDEX(Date_ProbaC!$G:$G,MATCH("Istorie"&amp;"||"&amp;$B11,Date_ProbaC!$K:$K,0))),"-")</f>
        <v>32</v>
      </c>
      <c r="H11" s="11">
        <f>IFERROR(IF(ISBLANK(INDEX(Date_ProbaC!$H:$H,MATCH("Istorie"&amp;"||"&amp;$B11,Date_ProbaC!$K:$K,0))),"-",INDEX(Date_ProbaC!$H:$H,MATCH("Istorie"&amp;"||"&amp;$B11,Date_ProbaC!$K:$K,0))),"-")</f>
        <v>7.5437500000000002</v>
      </c>
      <c r="I11" s="16">
        <f>IFERROR(IF(ISBLANK(INDEX(Date_ProbaC!$I:$I,MATCH("Istorie"&amp;"||"&amp;$B11,Date_ProbaC!$K:$K,0))),"-",INDEX(Date_ProbaC!$I:$I,MATCH("Istorie"&amp;"||"&amp;$B11,Date_ProbaC!$K:$K,0))),"-")</f>
        <v>31</v>
      </c>
      <c r="J11" s="11">
        <f>IFERROR(IF(ISBLANK(INDEX(Date_ProbaC!$J:$J,MATCH("Istorie"&amp;"||"&amp;$B11,Date_ProbaC!$K:$K,0))),"-",INDEX(Date_ProbaC!$J:$J,MATCH("Istorie"&amp;"||"&amp;$B11,Date_ProbaC!$K:$K,0))),"-")</f>
        <v>8.3661290322580708</v>
      </c>
      <c r="K11" s="11">
        <f t="shared" si="0"/>
        <v>0.72</v>
      </c>
    </row>
    <row r="12" spans="1:11" x14ac:dyDescent="0.2">
      <c r="A12" s="16">
        <v>7</v>
      </c>
      <c r="B12" s="17" t="s">
        <v>86</v>
      </c>
      <c r="C12" s="17" t="s">
        <v>41</v>
      </c>
      <c r="D12" s="16" t="s">
        <v>42</v>
      </c>
      <c r="E12" s="16">
        <f>IFERROR(IF(ISBLANK(INDEX(Date_ProbaC!$E:$E,MATCH("Istorie"&amp;"||"&amp;$B12,Date_ProbaC!$K:$K,0))),"-",INDEX(Date_ProbaC!$E:$E,MATCH("Istorie"&amp;"||"&amp;$B12,Date_ProbaC!$K:$K,0))),"-")</f>
        <v>52</v>
      </c>
      <c r="F12" s="11">
        <f>IFERROR(IF(ISBLANK(INDEX(Date_ProbaC!$F:$F,MATCH("Istorie"&amp;"||"&amp;$B12,Date_ProbaC!$K:$K,0))),"-",INDEX(Date_ProbaC!$F:$F,MATCH("Istorie"&amp;"||"&amp;$B12,Date_ProbaC!$K:$K,0))),"-")</f>
        <v>7.6144230769230798</v>
      </c>
      <c r="G12" s="16">
        <f>IFERROR(IF(ISBLANK(INDEX(Date_ProbaC!$G:$G,MATCH("Istorie"&amp;"||"&amp;$B12,Date_ProbaC!$K:$K,0))),"-",INDEX(Date_ProbaC!$G:$G,MATCH("Istorie"&amp;"||"&amp;$B12,Date_ProbaC!$K:$K,0))),"-")</f>
        <v>36</v>
      </c>
      <c r="H12" s="11">
        <f>IFERROR(IF(ISBLANK(INDEX(Date_ProbaC!$H:$H,MATCH("Istorie"&amp;"||"&amp;$B12,Date_ProbaC!$K:$K,0))),"-",INDEX(Date_ProbaC!$H:$H,MATCH("Istorie"&amp;"||"&amp;$B12,Date_ProbaC!$K:$K,0))),"-")</f>
        <v>7.8972222222222204</v>
      </c>
      <c r="I12" s="16">
        <f>IFERROR(IF(ISBLANK(INDEX(Date_ProbaC!$I:$I,MATCH("Istorie"&amp;"||"&amp;$B12,Date_ProbaC!$K:$K,0))),"-",INDEX(Date_ProbaC!$I:$I,MATCH("Istorie"&amp;"||"&amp;$B12,Date_ProbaC!$K:$K,0))),"-")</f>
        <v>60</v>
      </c>
      <c r="J12" s="11">
        <f>IFERROR(IF(ISBLANK(INDEX(Date_ProbaC!$J:$J,MATCH("Istorie"&amp;"||"&amp;$B12,Date_ProbaC!$K:$K,0))),"-",INDEX(Date_ProbaC!$J:$J,MATCH("Istorie"&amp;"||"&amp;$B12,Date_ProbaC!$K:$K,0))),"-")</f>
        <v>8.1983333333333306</v>
      </c>
      <c r="K12" s="11">
        <f t="shared" si="0"/>
        <v>0.57999999999999996</v>
      </c>
    </row>
    <row r="13" spans="1:11" x14ac:dyDescent="0.2">
      <c r="A13" s="16">
        <v>8</v>
      </c>
      <c r="B13" s="17" t="s">
        <v>49</v>
      </c>
      <c r="C13" s="17" t="s">
        <v>41</v>
      </c>
      <c r="D13" s="16" t="s">
        <v>39</v>
      </c>
      <c r="E13" s="16">
        <f>IFERROR(IF(ISBLANK(INDEX(Date_ProbaC!$E:$E,MATCH("Istorie"&amp;"||"&amp;$B13,Date_ProbaC!$K:$K,0))),"-",INDEX(Date_ProbaC!$E:$E,MATCH("Istorie"&amp;"||"&amp;$B13,Date_ProbaC!$K:$K,0))),"-")</f>
        <v>2</v>
      </c>
      <c r="F13" s="11">
        <f>IFERROR(IF(ISBLANK(INDEX(Date_ProbaC!$F:$F,MATCH("Istorie"&amp;"||"&amp;$B13,Date_ProbaC!$K:$K,0))),"-",INDEX(Date_ProbaC!$F:$F,MATCH("Istorie"&amp;"||"&amp;$B13,Date_ProbaC!$K:$K,0))),"-")</f>
        <v>5.7</v>
      </c>
      <c r="G13" s="16" t="str">
        <f>IFERROR(IF(ISBLANK(INDEX(Date_ProbaC!$G:$G,MATCH("Istorie"&amp;"||"&amp;$B13,Date_ProbaC!$K:$K,0))),"-",INDEX(Date_ProbaC!$G:$G,MATCH("Istorie"&amp;"||"&amp;$B13,Date_ProbaC!$K:$K,0))),"-")</f>
        <v>-</v>
      </c>
      <c r="H13" s="11" t="str">
        <f>IFERROR(IF(ISBLANK(INDEX(Date_ProbaC!$H:$H,MATCH("Istorie"&amp;"||"&amp;$B13,Date_ProbaC!$K:$K,0))),"-",INDEX(Date_ProbaC!$H:$H,MATCH("Istorie"&amp;"||"&amp;$B13,Date_ProbaC!$K:$K,0))),"-")</f>
        <v>-</v>
      </c>
      <c r="I13" s="16">
        <f>IFERROR(IF(ISBLANK(INDEX(Date_ProbaC!$I:$I,MATCH("Istorie"&amp;"||"&amp;$B13,Date_ProbaC!$K:$K,0))),"-",INDEX(Date_ProbaC!$I:$I,MATCH("Istorie"&amp;"||"&amp;$B13,Date_ProbaC!$K:$K,0))),"-")</f>
        <v>9</v>
      </c>
      <c r="J13" s="11">
        <f>IFERROR(IF(ISBLANK(INDEX(Date_ProbaC!$J:$J,MATCH("Istorie"&amp;"||"&amp;$B13,Date_ProbaC!$K:$K,0))),"-",INDEX(Date_ProbaC!$J:$J,MATCH("Istorie"&amp;"||"&amp;$B13,Date_ProbaC!$K:$K,0))),"-")</f>
        <v>8.1777777777777807</v>
      </c>
      <c r="K13" s="11">
        <f t="shared" si="0"/>
        <v>2.48</v>
      </c>
    </row>
    <row r="14" spans="1:11" x14ac:dyDescent="0.2">
      <c r="A14" s="16">
        <v>9</v>
      </c>
      <c r="B14" s="17" t="s">
        <v>96</v>
      </c>
      <c r="C14" s="17" t="s">
        <v>97</v>
      </c>
      <c r="D14" s="16" t="s">
        <v>39</v>
      </c>
      <c r="E14" s="16">
        <f>IFERROR(IF(ISBLANK(INDEX(Date_ProbaC!$E:$E,MATCH("Istorie"&amp;"||"&amp;$B14,Date_ProbaC!$K:$K,0))),"-",INDEX(Date_ProbaC!$E:$E,MATCH("Istorie"&amp;"||"&amp;$B14,Date_ProbaC!$K:$K,0))),"-")</f>
        <v>31</v>
      </c>
      <c r="F14" s="11">
        <f>IFERROR(IF(ISBLANK(INDEX(Date_ProbaC!$F:$F,MATCH("Istorie"&amp;"||"&amp;$B14,Date_ProbaC!$K:$K,0))),"-",INDEX(Date_ProbaC!$F:$F,MATCH("Istorie"&amp;"||"&amp;$B14,Date_ProbaC!$K:$K,0))),"-")</f>
        <v>7.8774193548387101</v>
      </c>
      <c r="G14" s="16">
        <f>IFERROR(IF(ISBLANK(INDEX(Date_ProbaC!$G:$G,MATCH("Istorie"&amp;"||"&amp;$B14,Date_ProbaC!$K:$K,0))),"-",INDEX(Date_ProbaC!$G:$G,MATCH("Istorie"&amp;"||"&amp;$B14,Date_ProbaC!$K:$K,0))),"-")</f>
        <v>30</v>
      </c>
      <c r="H14" s="11">
        <f>IFERROR(IF(ISBLANK(INDEX(Date_ProbaC!$H:$H,MATCH("Istorie"&amp;"||"&amp;$B14,Date_ProbaC!$K:$K,0))),"-",INDEX(Date_ProbaC!$H:$H,MATCH("Istorie"&amp;"||"&amp;$B14,Date_ProbaC!$K:$K,0))),"-")</f>
        <v>7.7450000000000001</v>
      </c>
      <c r="I14" s="16">
        <f>IFERROR(IF(ISBLANK(INDEX(Date_ProbaC!$I:$I,MATCH("Istorie"&amp;"||"&amp;$B14,Date_ProbaC!$K:$K,0))),"-",INDEX(Date_ProbaC!$I:$I,MATCH("Istorie"&amp;"||"&amp;$B14,Date_ProbaC!$K:$K,0))),"-")</f>
        <v>32</v>
      </c>
      <c r="J14" s="11">
        <f>IFERROR(IF(ISBLANK(INDEX(Date_ProbaC!$J:$J,MATCH("Istorie"&amp;"||"&amp;$B14,Date_ProbaC!$K:$K,0))),"-",INDEX(Date_ProbaC!$J:$J,MATCH("Istorie"&amp;"||"&amp;$B14,Date_ProbaC!$K:$K,0))),"-")</f>
        <v>8.0296874999999996</v>
      </c>
      <c r="K14" s="11">
        <f t="shared" si="0"/>
        <v>0.15</v>
      </c>
    </row>
    <row r="15" spans="1:11" x14ac:dyDescent="0.2">
      <c r="A15" s="16">
        <v>10</v>
      </c>
      <c r="B15" s="17" t="s">
        <v>91</v>
      </c>
      <c r="C15" s="17" t="s">
        <v>73</v>
      </c>
      <c r="D15" s="16" t="s">
        <v>39</v>
      </c>
      <c r="E15" s="16">
        <f>IFERROR(IF(ISBLANK(INDEX(Date_ProbaC!$E:$E,MATCH("Istorie"&amp;"||"&amp;$B15,Date_ProbaC!$K:$K,0))),"-",INDEX(Date_ProbaC!$E:$E,MATCH("Istorie"&amp;"||"&amp;$B15,Date_ProbaC!$K:$K,0))),"-")</f>
        <v>32</v>
      </c>
      <c r="F15" s="11">
        <f>IFERROR(IF(ISBLANK(INDEX(Date_ProbaC!$F:$F,MATCH("Istorie"&amp;"||"&amp;$B15,Date_ProbaC!$K:$K,0))),"-",INDEX(Date_ProbaC!$F:$F,MATCH("Istorie"&amp;"||"&amp;$B15,Date_ProbaC!$K:$K,0))),"-")</f>
        <v>7.9765625</v>
      </c>
      <c r="G15" s="16">
        <f>IFERROR(IF(ISBLANK(INDEX(Date_ProbaC!$G:$G,MATCH("Istorie"&amp;"||"&amp;$B15,Date_ProbaC!$K:$K,0))),"-",INDEX(Date_ProbaC!$G:$G,MATCH("Istorie"&amp;"||"&amp;$B15,Date_ProbaC!$K:$K,0))),"-")</f>
        <v>30</v>
      </c>
      <c r="H15" s="11">
        <f>IFERROR(IF(ISBLANK(INDEX(Date_ProbaC!$H:$H,MATCH("Istorie"&amp;"||"&amp;$B15,Date_ProbaC!$K:$K,0))),"-",INDEX(Date_ProbaC!$H:$H,MATCH("Istorie"&amp;"||"&amp;$B15,Date_ProbaC!$K:$K,0))),"-")</f>
        <v>7.1116666666666699</v>
      </c>
      <c r="I15" s="16">
        <f>IFERROR(IF(ISBLANK(INDEX(Date_ProbaC!$I:$I,MATCH("Istorie"&amp;"||"&amp;$B15,Date_ProbaC!$K:$K,0))),"-",INDEX(Date_ProbaC!$I:$I,MATCH("Istorie"&amp;"||"&amp;$B15,Date_ProbaC!$K:$K,0))),"-")</f>
        <v>54</v>
      </c>
      <c r="J15" s="11">
        <f>IFERROR(IF(ISBLANK(INDEX(Date_ProbaC!$J:$J,MATCH("Istorie"&amp;"||"&amp;$B15,Date_ProbaC!$K:$K,0))),"-",INDEX(Date_ProbaC!$J:$J,MATCH("Istorie"&amp;"||"&amp;$B15,Date_ProbaC!$K:$K,0))),"-")</f>
        <v>7.4481481481481504</v>
      </c>
      <c r="K15" s="11">
        <f t="shared" si="0"/>
        <v>-0.53</v>
      </c>
    </row>
    <row r="16" spans="1:11" x14ac:dyDescent="0.2">
      <c r="A16" s="16">
        <v>11</v>
      </c>
      <c r="B16" s="17" t="s">
        <v>40</v>
      </c>
      <c r="C16" s="17" t="s">
        <v>41</v>
      </c>
      <c r="D16" s="16" t="s">
        <v>42</v>
      </c>
      <c r="E16" s="16">
        <f>IFERROR(IF(ISBLANK(INDEX(Date_ProbaC!$E:$E,MATCH("Istorie"&amp;"||"&amp;$B16,Date_ProbaC!$K:$K,0))),"-",INDEX(Date_ProbaC!$E:$E,MATCH("Istorie"&amp;"||"&amp;$B16,Date_ProbaC!$K:$K,0))),"-")</f>
        <v>120</v>
      </c>
      <c r="F16" s="11">
        <f>IFERROR(IF(ISBLANK(INDEX(Date_ProbaC!$F:$F,MATCH("Istorie"&amp;"||"&amp;$B16,Date_ProbaC!$K:$K,0))),"-",INDEX(Date_ProbaC!$F:$F,MATCH("Istorie"&amp;"||"&amp;$B16,Date_ProbaC!$K:$K,0))),"-")</f>
        <v>6.7874999999999996</v>
      </c>
      <c r="G16" s="16">
        <f>IFERROR(IF(ISBLANK(INDEX(Date_ProbaC!$G:$G,MATCH("Istorie"&amp;"||"&amp;$B16,Date_ProbaC!$K:$K,0))),"-",INDEX(Date_ProbaC!$G:$G,MATCH("Istorie"&amp;"||"&amp;$B16,Date_ProbaC!$K:$K,0))),"-")</f>
        <v>105</v>
      </c>
      <c r="H16" s="11">
        <f>IFERROR(IF(ISBLANK(INDEX(Date_ProbaC!$H:$H,MATCH("Istorie"&amp;"||"&amp;$B16,Date_ProbaC!$K:$K,0))),"-",INDEX(Date_ProbaC!$H:$H,MATCH("Istorie"&amp;"||"&amp;$B16,Date_ProbaC!$K:$K,0))),"-")</f>
        <v>6.6290476190476202</v>
      </c>
      <c r="I16" s="16">
        <f>IFERROR(IF(ISBLANK(INDEX(Date_ProbaC!$I:$I,MATCH("Istorie"&amp;"||"&amp;$B16,Date_ProbaC!$K:$K,0))),"-",INDEX(Date_ProbaC!$I:$I,MATCH("Istorie"&amp;"||"&amp;$B16,Date_ProbaC!$K:$K,0))),"-")</f>
        <v>124</v>
      </c>
      <c r="J16" s="11">
        <f>IFERROR(IF(ISBLANK(INDEX(Date_ProbaC!$J:$J,MATCH("Istorie"&amp;"||"&amp;$B16,Date_ProbaC!$K:$K,0))),"-",INDEX(Date_ProbaC!$J:$J,MATCH("Istorie"&amp;"||"&amp;$B16,Date_ProbaC!$K:$K,0))),"-")</f>
        <v>6.8193548387096801</v>
      </c>
      <c r="K16" s="11">
        <f t="shared" si="0"/>
        <v>0.03</v>
      </c>
    </row>
    <row r="17" spans="1:11" x14ac:dyDescent="0.2">
      <c r="A17" s="16">
        <v>12</v>
      </c>
      <c r="B17" s="17" t="s">
        <v>52</v>
      </c>
      <c r="C17" s="17" t="s">
        <v>53</v>
      </c>
      <c r="D17" s="16" t="s">
        <v>39</v>
      </c>
      <c r="E17" s="16">
        <f>IFERROR(IF(ISBLANK(INDEX(Date_ProbaC!$E:$E,MATCH("Istorie"&amp;"||"&amp;$B17,Date_ProbaC!$K:$K,0))),"-",INDEX(Date_ProbaC!$E:$E,MATCH("Istorie"&amp;"||"&amp;$B17,Date_ProbaC!$K:$K,0))),"-")</f>
        <v>33</v>
      </c>
      <c r="F17" s="11">
        <f>IFERROR(IF(ISBLANK(INDEX(Date_ProbaC!$F:$F,MATCH("Istorie"&amp;"||"&amp;$B17,Date_ProbaC!$K:$K,0))),"-",INDEX(Date_ProbaC!$F:$F,MATCH("Istorie"&amp;"||"&amp;$B17,Date_ProbaC!$K:$K,0))),"-")</f>
        <v>7.1469696969697001</v>
      </c>
      <c r="G17" s="16">
        <f>IFERROR(IF(ISBLANK(INDEX(Date_ProbaC!$G:$G,MATCH("Istorie"&amp;"||"&amp;$B17,Date_ProbaC!$K:$K,0))),"-",INDEX(Date_ProbaC!$G:$G,MATCH("Istorie"&amp;"||"&amp;$B17,Date_ProbaC!$K:$K,0))),"-")</f>
        <v>34</v>
      </c>
      <c r="H17" s="11">
        <f>IFERROR(IF(ISBLANK(INDEX(Date_ProbaC!$H:$H,MATCH("Istorie"&amp;"||"&amp;$B17,Date_ProbaC!$K:$K,0))),"-",INDEX(Date_ProbaC!$H:$H,MATCH("Istorie"&amp;"||"&amp;$B17,Date_ProbaC!$K:$K,0))),"-")</f>
        <v>7.6102941176470598</v>
      </c>
      <c r="I17" s="16">
        <f>IFERROR(IF(ISBLANK(INDEX(Date_ProbaC!$I:$I,MATCH("Istorie"&amp;"||"&amp;$B17,Date_ProbaC!$K:$K,0))),"-",INDEX(Date_ProbaC!$I:$I,MATCH("Istorie"&amp;"||"&amp;$B17,Date_ProbaC!$K:$K,0))),"-")</f>
        <v>28</v>
      </c>
      <c r="J17" s="11">
        <f>IFERROR(IF(ISBLANK(INDEX(Date_ProbaC!$J:$J,MATCH("Istorie"&amp;"||"&amp;$B17,Date_ProbaC!$K:$K,0))),"-",INDEX(Date_ProbaC!$J:$J,MATCH("Istorie"&amp;"||"&amp;$B17,Date_ProbaC!$K:$K,0))),"-")</f>
        <v>6.7910714285714304</v>
      </c>
      <c r="K17" s="11">
        <f t="shared" si="0"/>
        <v>-0.36</v>
      </c>
    </row>
    <row r="18" spans="1:11" x14ac:dyDescent="0.2">
      <c r="A18" s="16">
        <v>13</v>
      </c>
      <c r="B18" s="17" t="s">
        <v>50</v>
      </c>
      <c r="C18" s="17" t="s">
        <v>51</v>
      </c>
      <c r="D18" s="16" t="s">
        <v>42</v>
      </c>
      <c r="E18" s="16">
        <f>IFERROR(IF(ISBLANK(INDEX(Date_ProbaC!$E:$E,MATCH("Istorie"&amp;"||"&amp;$B18,Date_ProbaC!$K:$K,0))),"-",INDEX(Date_ProbaC!$E:$E,MATCH("Istorie"&amp;"||"&amp;$B18,Date_ProbaC!$K:$K,0))),"-")</f>
        <v>31</v>
      </c>
      <c r="F18" s="11">
        <f>IFERROR(IF(ISBLANK(INDEX(Date_ProbaC!$F:$F,MATCH("Istorie"&amp;"||"&amp;$B18,Date_ProbaC!$K:$K,0))),"-",INDEX(Date_ProbaC!$F:$F,MATCH("Istorie"&amp;"||"&amp;$B18,Date_ProbaC!$K:$K,0))),"-")</f>
        <v>6.58709677419355</v>
      </c>
      <c r="G18" s="16">
        <f>IFERROR(IF(ISBLANK(INDEX(Date_ProbaC!$G:$G,MATCH("Istorie"&amp;"||"&amp;$B18,Date_ProbaC!$K:$K,0))),"-",INDEX(Date_ProbaC!$G:$G,MATCH("Istorie"&amp;"||"&amp;$B18,Date_ProbaC!$K:$K,0))),"-")</f>
        <v>27</v>
      </c>
      <c r="H18" s="11">
        <f>IFERROR(IF(ISBLANK(INDEX(Date_ProbaC!$H:$H,MATCH("Istorie"&amp;"||"&amp;$B18,Date_ProbaC!$K:$K,0))),"-",INDEX(Date_ProbaC!$H:$H,MATCH("Istorie"&amp;"||"&amp;$B18,Date_ProbaC!$K:$K,0))),"-")</f>
        <v>6.7907407407407403</v>
      </c>
      <c r="I18" s="16">
        <f>IFERROR(IF(ISBLANK(INDEX(Date_ProbaC!$I:$I,MATCH("Istorie"&amp;"||"&amp;$B18,Date_ProbaC!$K:$K,0))),"-",INDEX(Date_ProbaC!$I:$I,MATCH("Istorie"&amp;"||"&amp;$B18,Date_ProbaC!$K:$K,0))),"-")</f>
        <v>31</v>
      </c>
      <c r="J18" s="11">
        <f>IFERROR(IF(ISBLANK(INDEX(Date_ProbaC!$J:$J,MATCH("Istorie"&amp;"||"&amp;$B18,Date_ProbaC!$K:$K,0))),"-",INDEX(Date_ProbaC!$J:$J,MATCH("Istorie"&amp;"||"&amp;$B18,Date_ProbaC!$K:$K,0))),"-")</f>
        <v>6.73548387096774</v>
      </c>
      <c r="K18" s="11">
        <f t="shared" si="0"/>
        <v>0.15</v>
      </c>
    </row>
    <row r="19" spans="1:11" x14ac:dyDescent="0.2">
      <c r="A19" s="16">
        <v>14</v>
      </c>
      <c r="B19" s="17" t="s">
        <v>85</v>
      </c>
      <c r="C19" s="17" t="s">
        <v>41</v>
      </c>
      <c r="D19" s="16" t="s">
        <v>42</v>
      </c>
      <c r="E19" s="16">
        <f>IFERROR(IF(ISBLANK(INDEX(Date_ProbaC!$E:$E,MATCH("Istorie"&amp;"||"&amp;$B19,Date_ProbaC!$K:$K,0))),"-",INDEX(Date_ProbaC!$E:$E,MATCH("Istorie"&amp;"||"&amp;$B19,Date_ProbaC!$K:$K,0))),"-")</f>
        <v>26</v>
      </c>
      <c r="F19" s="11">
        <f>IFERROR(IF(ISBLANK(INDEX(Date_ProbaC!$F:$F,MATCH("Istorie"&amp;"||"&amp;$B19,Date_ProbaC!$K:$K,0))),"-",INDEX(Date_ProbaC!$F:$F,MATCH("Istorie"&amp;"||"&amp;$B19,Date_ProbaC!$K:$K,0))),"-")</f>
        <v>6.3</v>
      </c>
      <c r="G19" s="16">
        <f>IFERROR(IF(ISBLANK(INDEX(Date_ProbaC!$G:$G,MATCH("Istorie"&amp;"||"&amp;$B19,Date_ProbaC!$K:$K,0))),"-",INDEX(Date_ProbaC!$G:$G,MATCH("Istorie"&amp;"||"&amp;$B19,Date_ProbaC!$K:$K,0))),"-")</f>
        <v>20</v>
      </c>
      <c r="H19" s="11">
        <f>IFERROR(IF(ISBLANK(INDEX(Date_ProbaC!$H:$H,MATCH("Istorie"&amp;"||"&amp;$B19,Date_ProbaC!$K:$K,0))),"-",INDEX(Date_ProbaC!$H:$H,MATCH("Istorie"&amp;"||"&amp;$B19,Date_ProbaC!$K:$K,0))),"-")</f>
        <v>7.0025000000000004</v>
      </c>
      <c r="I19" s="16">
        <f>IFERROR(IF(ISBLANK(INDEX(Date_ProbaC!$I:$I,MATCH("Istorie"&amp;"||"&amp;$B19,Date_ProbaC!$K:$K,0))),"-",INDEX(Date_ProbaC!$I:$I,MATCH("Istorie"&amp;"||"&amp;$B19,Date_ProbaC!$K:$K,0))),"-")</f>
        <v>28</v>
      </c>
      <c r="J19" s="11">
        <f>IFERROR(IF(ISBLANK(INDEX(Date_ProbaC!$J:$J,MATCH("Istorie"&amp;"||"&amp;$B19,Date_ProbaC!$K:$K,0))),"-",INDEX(Date_ProbaC!$J:$J,MATCH("Istorie"&amp;"||"&amp;$B19,Date_ProbaC!$K:$K,0))),"-")</f>
        <v>6.70714285714286</v>
      </c>
      <c r="K19" s="11">
        <f t="shared" si="0"/>
        <v>0.41</v>
      </c>
    </row>
    <row r="20" spans="1:11" x14ac:dyDescent="0.2">
      <c r="A20" s="16">
        <v>15</v>
      </c>
      <c r="B20" s="17" t="s">
        <v>68</v>
      </c>
      <c r="C20" s="17" t="s">
        <v>69</v>
      </c>
      <c r="D20" s="16" t="s">
        <v>42</v>
      </c>
      <c r="E20" s="16">
        <f>IFERROR(IF(ISBLANK(INDEX(Date_ProbaC!$E:$E,MATCH("Istorie"&amp;"||"&amp;$B20,Date_ProbaC!$K:$K,0))),"-",INDEX(Date_ProbaC!$E:$E,MATCH("Istorie"&amp;"||"&amp;$B20,Date_ProbaC!$K:$K,0))),"-")</f>
        <v>31</v>
      </c>
      <c r="F20" s="11">
        <f>IFERROR(IF(ISBLANK(INDEX(Date_ProbaC!$F:$F,MATCH("Istorie"&amp;"||"&amp;$B20,Date_ProbaC!$K:$K,0))),"-",INDEX(Date_ProbaC!$F:$F,MATCH("Istorie"&amp;"||"&amp;$B20,Date_ProbaC!$K:$K,0))),"-")</f>
        <v>6.5935483870967699</v>
      </c>
      <c r="G20" s="16">
        <f>IFERROR(IF(ISBLANK(INDEX(Date_ProbaC!$G:$G,MATCH("Istorie"&amp;"||"&amp;$B20,Date_ProbaC!$K:$K,0))),"-",INDEX(Date_ProbaC!$G:$G,MATCH("Istorie"&amp;"||"&amp;$B20,Date_ProbaC!$K:$K,0))),"-")</f>
        <v>21</v>
      </c>
      <c r="H20" s="11">
        <f>IFERROR(IF(ISBLANK(INDEX(Date_ProbaC!$H:$H,MATCH("Istorie"&amp;"||"&amp;$B20,Date_ProbaC!$K:$K,0))),"-",INDEX(Date_ProbaC!$H:$H,MATCH("Istorie"&amp;"||"&amp;$B20,Date_ProbaC!$K:$K,0))),"-")</f>
        <v>5.7595238095238104</v>
      </c>
      <c r="I20" s="16">
        <f>IFERROR(IF(ISBLANK(INDEX(Date_ProbaC!$I:$I,MATCH("Istorie"&amp;"||"&amp;$B20,Date_ProbaC!$K:$K,0))),"-",INDEX(Date_ProbaC!$I:$I,MATCH("Istorie"&amp;"||"&amp;$B20,Date_ProbaC!$K:$K,0))),"-")</f>
        <v>29</v>
      </c>
      <c r="J20" s="11">
        <f>IFERROR(IF(ISBLANK(INDEX(Date_ProbaC!$J:$J,MATCH("Istorie"&amp;"||"&amp;$B20,Date_ProbaC!$K:$K,0))),"-",INDEX(Date_ProbaC!$J:$J,MATCH("Istorie"&amp;"||"&amp;$B20,Date_ProbaC!$K:$K,0))),"-")</f>
        <v>6.5258620689655196</v>
      </c>
      <c r="K20" s="11">
        <f t="shared" si="0"/>
        <v>-7.0000000000000007E-2</v>
      </c>
    </row>
    <row r="21" spans="1:11" x14ac:dyDescent="0.2">
      <c r="A21" s="16">
        <v>16</v>
      </c>
      <c r="B21" s="17" t="s">
        <v>98</v>
      </c>
      <c r="C21" s="17" t="s">
        <v>41</v>
      </c>
      <c r="D21" s="16" t="s">
        <v>42</v>
      </c>
      <c r="E21" s="16">
        <f>IFERROR(IF(ISBLANK(INDEX(Date_ProbaC!$E:$E,MATCH("Istorie"&amp;"||"&amp;$B21,Date_ProbaC!$K:$K,0))),"-",INDEX(Date_ProbaC!$E:$E,MATCH("Istorie"&amp;"||"&amp;$B21,Date_ProbaC!$K:$K,0))),"-")</f>
        <v>27</v>
      </c>
      <c r="F21" s="11">
        <f>IFERROR(IF(ISBLANK(INDEX(Date_ProbaC!$F:$F,MATCH("Istorie"&amp;"||"&amp;$B21,Date_ProbaC!$K:$K,0))),"-",INDEX(Date_ProbaC!$F:$F,MATCH("Istorie"&amp;"||"&amp;$B21,Date_ProbaC!$K:$K,0))),"-")</f>
        <v>6.7</v>
      </c>
      <c r="G21" s="16">
        <f>IFERROR(IF(ISBLANK(INDEX(Date_ProbaC!$G:$G,MATCH("Istorie"&amp;"||"&amp;$B21,Date_ProbaC!$K:$K,0))),"-",INDEX(Date_ProbaC!$G:$G,MATCH("Istorie"&amp;"||"&amp;$B21,Date_ProbaC!$K:$K,0))),"-")</f>
        <v>28</v>
      </c>
      <c r="H21" s="11">
        <f>IFERROR(IF(ISBLANK(INDEX(Date_ProbaC!$H:$H,MATCH("Istorie"&amp;"||"&amp;$B21,Date_ProbaC!$K:$K,0))),"-",INDEX(Date_ProbaC!$H:$H,MATCH("Istorie"&amp;"||"&amp;$B21,Date_ProbaC!$K:$K,0))),"-")</f>
        <v>6.4428571428571404</v>
      </c>
      <c r="I21" s="16">
        <f>IFERROR(IF(ISBLANK(INDEX(Date_ProbaC!$I:$I,MATCH("Istorie"&amp;"||"&amp;$B21,Date_ProbaC!$K:$K,0))),"-",INDEX(Date_ProbaC!$I:$I,MATCH("Istorie"&amp;"||"&amp;$B21,Date_ProbaC!$K:$K,0))),"-")</f>
        <v>27</v>
      </c>
      <c r="J21" s="11">
        <f>IFERROR(IF(ISBLANK(INDEX(Date_ProbaC!$J:$J,MATCH("Istorie"&amp;"||"&amp;$B21,Date_ProbaC!$K:$K,0))),"-",INDEX(Date_ProbaC!$J:$J,MATCH("Istorie"&amp;"||"&amp;$B21,Date_ProbaC!$K:$K,0))),"-")</f>
        <v>6.4425925925925904</v>
      </c>
      <c r="K21" s="11">
        <f t="shared" si="0"/>
        <v>-0.26</v>
      </c>
    </row>
    <row r="22" spans="1:11" x14ac:dyDescent="0.2">
      <c r="A22" s="16">
        <v>17</v>
      </c>
      <c r="B22" s="17" t="s">
        <v>94</v>
      </c>
      <c r="C22" s="17" t="s">
        <v>95</v>
      </c>
      <c r="D22" s="16" t="s">
        <v>39</v>
      </c>
      <c r="E22" s="16">
        <f>IFERROR(IF(ISBLANK(INDEX(Date_ProbaC!$E:$E,MATCH("Istorie"&amp;"||"&amp;$B22,Date_ProbaC!$K:$K,0))),"-",INDEX(Date_ProbaC!$E:$E,MATCH("Istorie"&amp;"||"&amp;$B22,Date_ProbaC!$K:$K,0))),"-")</f>
        <v>44</v>
      </c>
      <c r="F22" s="11">
        <f>IFERROR(IF(ISBLANK(INDEX(Date_ProbaC!$F:$F,MATCH("Istorie"&amp;"||"&amp;$B22,Date_ProbaC!$K:$K,0))),"-",INDEX(Date_ProbaC!$F:$F,MATCH("Istorie"&amp;"||"&amp;$B22,Date_ProbaC!$K:$K,0))),"-")</f>
        <v>6.6443181818181802</v>
      </c>
      <c r="G22" s="16">
        <f>IFERROR(IF(ISBLANK(INDEX(Date_ProbaC!$G:$G,MATCH("Istorie"&amp;"||"&amp;$B22,Date_ProbaC!$K:$K,0))),"-",INDEX(Date_ProbaC!$G:$G,MATCH("Istorie"&amp;"||"&amp;$B22,Date_ProbaC!$K:$K,0))),"-")</f>
        <v>35</v>
      </c>
      <c r="H22" s="11">
        <f>IFERROR(IF(ISBLANK(INDEX(Date_ProbaC!$H:$H,MATCH("Istorie"&amp;"||"&amp;$B22,Date_ProbaC!$K:$K,0))),"-",INDEX(Date_ProbaC!$H:$H,MATCH("Istorie"&amp;"||"&amp;$B22,Date_ProbaC!$K:$K,0))),"-")</f>
        <v>6.0742857142857103</v>
      </c>
      <c r="I22" s="16">
        <f>IFERROR(IF(ISBLANK(INDEX(Date_ProbaC!$I:$I,MATCH("Istorie"&amp;"||"&amp;$B22,Date_ProbaC!$K:$K,0))),"-",INDEX(Date_ProbaC!$I:$I,MATCH("Istorie"&amp;"||"&amp;$B22,Date_ProbaC!$K:$K,0))),"-")</f>
        <v>41</v>
      </c>
      <c r="J22" s="11">
        <f>IFERROR(IF(ISBLANK(INDEX(Date_ProbaC!$J:$J,MATCH("Istorie"&amp;"||"&amp;$B22,Date_ProbaC!$K:$K,0))),"-",INDEX(Date_ProbaC!$J:$J,MATCH("Istorie"&amp;"||"&amp;$B22,Date_ProbaC!$K:$K,0))),"-")</f>
        <v>6.40365853658537</v>
      </c>
      <c r="K22" s="11">
        <f t="shared" si="0"/>
        <v>-0.24</v>
      </c>
    </row>
    <row r="23" spans="1:11" x14ac:dyDescent="0.2">
      <c r="A23" s="16">
        <v>18</v>
      </c>
      <c r="B23" s="17" t="s">
        <v>89</v>
      </c>
      <c r="C23" s="17" t="s">
        <v>90</v>
      </c>
      <c r="D23" s="16" t="s">
        <v>42</v>
      </c>
      <c r="E23" s="16">
        <f>IFERROR(IF(ISBLANK(INDEX(Date_ProbaC!$E:$E,MATCH("Istorie"&amp;"||"&amp;$B23,Date_ProbaC!$K:$K,0))),"-",INDEX(Date_ProbaC!$E:$E,MATCH("Istorie"&amp;"||"&amp;$B23,Date_ProbaC!$K:$K,0))),"-")</f>
        <v>42</v>
      </c>
      <c r="F23" s="11">
        <f>IFERROR(IF(ISBLANK(INDEX(Date_ProbaC!$F:$F,MATCH("Istorie"&amp;"||"&amp;$B23,Date_ProbaC!$K:$K,0))),"-",INDEX(Date_ProbaC!$F:$F,MATCH("Istorie"&amp;"||"&amp;$B23,Date_ProbaC!$K:$K,0))),"-")</f>
        <v>7.1119047619047597</v>
      </c>
      <c r="G23" s="16">
        <f>IFERROR(IF(ISBLANK(INDEX(Date_ProbaC!$G:$G,MATCH("Istorie"&amp;"||"&amp;$B23,Date_ProbaC!$K:$K,0))),"-",INDEX(Date_ProbaC!$G:$G,MATCH("Istorie"&amp;"||"&amp;$B23,Date_ProbaC!$K:$K,0))),"-")</f>
        <v>43</v>
      </c>
      <c r="H23" s="11">
        <f>IFERROR(IF(ISBLANK(INDEX(Date_ProbaC!$H:$H,MATCH("Istorie"&amp;"||"&amp;$B23,Date_ProbaC!$K:$K,0))),"-",INDEX(Date_ProbaC!$H:$H,MATCH("Istorie"&amp;"||"&amp;$B23,Date_ProbaC!$K:$K,0))),"-")</f>
        <v>6.5360465116279096</v>
      </c>
      <c r="I23" s="16">
        <f>IFERROR(IF(ISBLANK(INDEX(Date_ProbaC!$I:$I,MATCH("Istorie"&amp;"||"&amp;$B23,Date_ProbaC!$K:$K,0))),"-",INDEX(Date_ProbaC!$I:$I,MATCH("Istorie"&amp;"||"&amp;$B23,Date_ProbaC!$K:$K,0))),"-")</f>
        <v>47</v>
      </c>
      <c r="J23" s="11">
        <f>IFERROR(IF(ISBLANK(INDEX(Date_ProbaC!$J:$J,MATCH("Istorie"&amp;"||"&amp;$B23,Date_ProbaC!$K:$K,0))),"-",INDEX(Date_ProbaC!$J:$J,MATCH("Istorie"&amp;"||"&amp;$B23,Date_ProbaC!$K:$K,0))),"-")</f>
        <v>6.2808510638297896</v>
      </c>
      <c r="K23" s="11">
        <f t="shared" si="0"/>
        <v>-0.83</v>
      </c>
    </row>
    <row r="24" spans="1:11" x14ac:dyDescent="0.2">
      <c r="A24" s="16">
        <v>19</v>
      </c>
      <c r="B24" s="17" t="s">
        <v>48</v>
      </c>
      <c r="C24" s="17" t="s">
        <v>41</v>
      </c>
      <c r="D24" s="16" t="s">
        <v>42</v>
      </c>
      <c r="E24" s="16">
        <f>IFERROR(IF(ISBLANK(INDEX(Date_ProbaC!$E:$E,MATCH("Istorie"&amp;"||"&amp;$B24,Date_ProbaC!$K:$K,0))),"-",INDEX(Date_ProbaC!$E:$E,MATCH("Istorie"&amp;"||"&amp;$B24,Date_ProbaC!$K:$K,0))),"-")</f>
        <v>37</v>
      </c>
      <c r="F24" s="11">
        <f>IFERROR(IF(ISBLANK(INDEX(Date_ProbaC!$F:$F,MATCH("Istorie"&amp;"||"&amp;$B24,Date_ProbaC!$K:$K,0))),"-",INDEX(Date_ProbaC!$F:$F,MATCH("Istorie"&amp;"||"&amp;$B24,Date_ProbaC!$K:$K,0))),"-")</f>
        <v>6.4824324324324296</v>
      </c>
      <c r="G24" s="16">
        <f>IFERROR(IF(ISBLANK(INDEX(Date_ProbaC!$G:$G,MATCH("Istorie"&amp;"||"&amp;$B24,Date_ProbaC!$K:$K,0))),"-",INDEX(Date_ProbaC!$G:$G,MATCH("Istorie"&amp;"||"&amp;$B24,Date_ProbaC!$K:$K,0))),"-")</f>
        <v>12</v>
      </c>
      <c r="H24" s="11">
        <f>IFERROR(IF(ISBLANK(INDEX(Date_ProbaC!$H:$H,MATCH("Istorie"&amp;"||"&amp;$B24,Date_ProbaC!$K:$K,0))),"-",INDEX(Date_ProbaC!$H:$H,MATCH("Istorie"&amp;"||"&amp;$B24,Date_ProbaC!$K:$K,0))),"-")</f>
        <v>5.6458333333333304</v>
      </c>
      <c r="I24" s="16">
        <f>IFERROR(IF(ISBLANK(INDEX(Date_ProbaC!$I:$I,MATCH("Istorie"&amp;"||"&amp;$B24,Date_ProbaC!$K:$K,0))),"-",INDEX(Date_ProbaC!$I:$I,MATCH("Istorie"&amp;"||"&amp;$B24,Date_ProbaC!$K:$K,0))),"-")</f>
        <v>33</v>
      </c>
      <c r="J24" s="11">
        <f>IFERROR(IF(ISBLANK(INDEX(Date_ProbaC!$J:$J,MATCH("Istorie"&amp;"||"&amp;$B24,Date_ProbaC!$K:$K,0))),"-",INDEX(Date_ProbaC!$J:$J,MATCH("Istorie"&amp;"||"&amp;$B24,Date_ProbaC!$K:$K,0))),"-")</f>
        <v>6.1848484848484899</v>
      </c>
      <c r="K24" s="11">
        <f t="shared" si="0"/>
        <v>-0.3</v>
      </c>
    </row>
    <row r="25" spans="1:11" x14ac:dyDescent="0.2">
      <c r="A25" s="16">
        <v>20</v>
      </c>
      <c r="B25" s="17" t="s">
        <v>55</v>
      </c>
      <c r="C25" s="17" t="s">
        <v>41</v>
      </c>
      <c r="D25" s="16" t="s">
        <v>42</v>
      </c>
      <c r="E25" s="16">
        <f>IFERROR(IF(ISBLANK(INDEX(Date_ProbaC!$E:$E,MATCH("Istorie"&amp;"||"&amp;$B25,Date_ProbaC!$K:$K,0))),"-",INDEX(Date_ProbaC!$E:$E,MATCH("Istorie"&amp;"||"&amp;$B25,Date_ProbaC!$K:$K,0))),"-")</f>
        <v>47</v>
      </c>
      <c r="F25" s="11">
        <f>IFERROR(IF(ISBLANK(INDEX(Date_ProbaC!$F:$F,MATCH("Istorie"&amp;"||"&amp;$B25,Date_ProbaC!$K:$K,0))),"-",INDEX(Date_ProbaC!$F:$F,MATCH("Istorie"&amp;"||"&amp;$B25,Date_ProbaC!$K:$K,0))),"-")</f>
        <v>5.7510638297872303</v>
      </c>
      <c r="G25" s="16">
        <f>IFERROR(IF(ISBLANK(INDEX(Date_ProbaC!$G:$G,MATCH("Istorie"&amp;"||"&amp;$B25,Date_ProbaC!$K:$K,0))),"-",INDEX(Date_ProbaC!$G:$G,MATCH("Istorie"&amp;"||"&amp;$B25,Date_ProbaC!$K:$K,0))),"-")</f>
        <v>39</v>
      </c>
      <c r="H25" s="11">
        <f>IFERROR(IF(ISBLANK(INDEX(Date_ProbaC!$H:$H,MATCH("Istorie"&amp;"||"&amp;$B25,Date_ProbaC!$K:$K,0))),"-",INDEX(Date_ProbaC!$H:$H,MATCH("Istorie"&amp;"||"&amp;$B25,Date_ProbaC!$K:$K,0))),"-")</f>
        <v>5.5333333333333297</v>
      </c>
      <c r="I25" s="16">
        <f>IFERROR(IF(ISBLANK(INDEX(Date_ProbaC!$I:$I,MATCH("Istorie"&amp;"||"&amp;$B25,Date_ProbaC!$K:$K,0))),"-",INDEX(Date_ProbaC!$I:$I,MATCH("Istorie"&amp;"||"&amp;$B25,Date_ProbaC!$K:$K,0))),"-")</f>
        <v>39</v>
      </c>
      <c r="J25" s="11">
        <f>IFERROR(IF(ISBLANK(INDEX(Date_ProbaC!$J:$J,MATCH("Istorie"&amp;"||"&amp;$B25,Date_ProbaC!$K:$K,0))),"-",INDEX(Date_ProbaC!$J:$J,MATCH("Istorie"&amp;"||"&amp;$B25,Date_ProbaC!$K:$K,0))),"-")</f>
        <v>5.6025641025641004</v>
      </c>
      <c r="K25" s="11">
        <f t="shared" si="0"/>
        <v>-0.15</v>
      </c>
    </row>
    <row r="26" spans="1:11" x14ac:dyDescent="0.2">
      <c r="A26" s="16">
        <v>21</v>
      </c>
      <c r="B26" s="17" t="s">
        <v>87</v>
      </c>
      <c r="C26" s="17" t="s">
        <v>88</v>
      </c>
      <c r="D26" s="16" t="s">
        <v>42</v>
      </c>
      <c r="E26" s="16">
        <f>IFERROR(IF(ISBLANK(INDEX(Date_ProbaC!$E:$E,MATCH("Istorie"&amp;"||"&amp;$B26,Date_ProbaC!$K:$K,0))),"-",INDEX(Date_ProbaC!$E:$E,MATCH("Istorie"&amp;"||"&amp;$B26,Date_ProbaC!$K:$K,0))),"-")</f>
        <v>29</v>
      </c>
      <c r="F26" s="11">
        <f>IFERROR(IF(ISBLANK(INDEX(Date_ProbaC!$F:$F,MATCH("Istorie"&amp;"||"&amp;$B26,Date_ProbaC!$K:$K,0))),"-",INDEX(Date_ProbaC!$F:$F,MATCH("Istorie"&amp;"||"&amp;$B26,Date_ProbaC!$K:$K,0))),"-")</f>
        <v>4.9413793103448302</v>
      </c>
      <c r="G26" s="16">
        <f>IFERROR(IF(ISBLANK(INDEX(Date_ProbaC!$G:$G,MATCH("Istorie"&amp;"||"&amp;$B26,Date_ProbaC!$K:$K,0))),"-",INDEX(Date_ProbaC!$G:$G,MATCH("Istorie"&amp;"||"&amp;$B26,Date_ProbaC!$K:$K,0))),"-")</f>
        <v>29</v>
      </c>
      <c r="H26" s="11">
        <f>IFERROR(IF(ISBLANK(INDEX(Date_ProbaC!$H:$H,MATCH("Istorie"&amp;"||"&amp;$B26,Date_ProbaC!$K:$K,0))),"-",INDEX(Date_ProbaC!$H:$H,MATCH("Istorie"&amp;"||"&amp;$B26,Date_ProbaC!$K:$K,0))),"-")</f>
        <v>4.7275862068965502</v>
      </c>
      <c r="I26" s="16">
        <f>IFERROR(IF(ISBLANK(INDEX(Date_ProbaC!$I:$I,MATCH("Istorie"&amp;"||"&amp;$B26,Date_ProbaC!$K:$K,0))),"-",INDEX(Date_ProbaC!$I:$I,MATCH("Istorie"&amp;"||"&amp;$B26,Date_ProbaC!$K:$K,0))),"-")</f>
        <v>26</v>
      </c>
      <c r="J26" s="11">
        <f>IFERROR(IF(ISBLANK(INDEX(Date_ProbaC!$J:$J,MATCH("Istorie"&amp;"||"&amp;$B26,Date_ProbaC!$K:$K,0))),"-",INDEX(Date_ProbaC!$J:$J,MATCH("Istorie"&amp;"||"&amp;$B26,Date_ProbaC!$K:$K,0))),"-")</f>
        <v>5.35769230769231</v>
      </c>
      <c r="K26" s="11">
        <f t="shared" si="0"/>
        <v>0.42</v>
      </c>
    </row>
    <row r="27" spans="1:11" x14ac:dyDescent="0.2">
      <c r="A27" s="16">
        <v>22</v>
      </c>
      <c r="B27" s="17" t="s">
        <v>57</v>
      </c>
      <c r="C27" s="17" t="s">
        <v>41</v>
      </c>
      <c r="D27" s="16" t="s">
        <v>39</v>
      </c>
      <c r="E27" s="16">
        <f>IFERROR(IF(ISBLANK(INDEX(Date_ProbaC!$E:$E,MATCH("Istorie"&amp;"||"&amp;$B27,Date_ProbaC!$K:$K,0))),"-",INDEX(Date_ProbaC!$E:$E,MATCH("Istorie"&amp;"||"&amp;$B27,Date_ProbaC!$K:$K,0))),"-")</f>
        <v>2</v>
      </c>
      <c r="F27" s="11">
        <f>IFERROR(IF(ISBLANK(INDEX(Date_ProbaC!$F:$F,MATCH("Istorie"&amp;"||"&amp;$B27,Date_ProbaC!$K:$K,0))),"-",INDEX(Date_ProbaC!$F:$F,MATCH("Istorie"&amp;"||"&amp;$B27,Date_ProbaC!$K:$K,0))),"-")</f>
        <v>7.375</v>
      </c>
      <c r="G27" s="16" t="str">
        <f>IFERROR(IF(ISBLANK(INDEX(Date_ProbaC!$G:$G,MATCH("Istorie"&amp;"||"&amp;$B27,Date_ProbaC!$K:$K,0))),"-",INDEX(Date_ProbaC!$G:$G,MATCH("Istorie"&amp;"||"&amp;$B27,Date_ProbaC!$K:$K,0))),"-")</f>
        <v>-</v>
      </c>
      <c r="H27" s="11" t="str">
        <f>IFERROR(IF(ISBLANK(INDEX(Date_ProbaC!$H:$H,MATCH("Istorie"&amp;"||"&amp;$B27,Date_ProbaC!$K:$K,0))),"-",INDEX(Date_ProbaC!$H:$H,MATCH("Istorie"&amp;"||"&amp;$B27,Date_ProbaC!$K:$K,0))),"-")</f>
        <v>-</v>
      </c>
      <c r="I27" s="16" t="str">
        <f>IFERROR(IF(ISBLANK(INDEX(Date_ProbaC!$I:$I,MATCH("Istorie"&amp;"||"&amp;$B27,Date_ProbaC!$K:$K,0))),"-",INDEX(Date_ProbaC!$I:$I,MATCH("Istorie"&amp;"||"&amp;$B27,Date_ProbaC!$K:$K,0))),"-")</f>
        <v>-</v>
      </c>
      <c r="J27" s="11" t="str">
        <f>IFERROR(IF(ISBLANK(INDEX(Date_ProbaC!$J:$J,MATCH("Istorie"&amp;"||"&amp;$B27,Date_ProbaC!$K:$K,0))),"-",INDEX(Date_ProbaC!$J:$J,MATCH("Istorie"&amp;"||"&amp;$B27,Date_ProbaC!$K:$K,0))),"-")</f>
        <v>-</v>
      </c>
      <c r="K27" s="11" t="str">
        <f t="shared" si="0"/>
        <v>-</v>
      </c>
    </row>
    <row r="28" spans="1:11" x14ac:dyDescent="0.2">
      <c r="A28" s="1" t="s">
        <v>112</v>
      </c>
      <c r="B28" s="1"/>
      <c r="C28" s="1"/>
      <c r="D28" s="1"/>
      <c r="E28" s="1"/>
      <c r="F28" s="1"/>
      <c r="G28" s="1"/>
      <c r="H28" s="1"/>
      <c r="I28" s="1"/>
      <c r="J28" s="1"/>
      <c r="K28" s="1"/>
    </row>
    <row r="29" spans="1:11" ht="28" x14ac:dyDescent="0.2">
      <c r="A29" s="12" t="s">
        <v>100</v>
      </c>
      <c r="B29" s="12" t="s">
        <v>22</v>
      </c>
      <c r="C29" s="12" t="s">
        <v>23</v>
      </c>
      <c r="D29" s="12" t="s">
        <v>24</v>
      </c>
      <c r="E29" s="12" t="s">
        <v>135</v>
      </c>
      <c r="F29" s="12" t="s">
        <v>136</v>
      </c>
      <c r="G29" s="12" t="s">
        <v>137</v>
      </c>
      <c r="H29" s="12" t="s">
        <v>138</v>
      </c>
      <c r="I29" s="12" t="s">
        <v>139</v>
      </c>
      <c r="J29" s="12" t="s">
        <v>140</v>
      </c>
      <c r="K29" s="12" t="s">
        <v>103</v>
      </c>
    </row>
    <row r="30" spans="1:11" x14ac:dyDescent="0.2">
      <c r="A30" s="16">
        <v>1</v>
      </c>
      <c r="B30" s="17" t="s">
        <v>46</v>
      </c>
      <c r="C30" s="17" t="s">
        <v>41</v>
      </c>
      <c r="D30" s="16" t="s">
        <v>42</v>
      </c>
      <c r="E30" s="16">
        <f>IFERROR(IF(ISBLANK(INDEX(Date_ProbaC!$E:$E,MATCH("Matematică MATE-INFO"&amp;"||"&amp;$B30,Date_ProbaC!$K:$K,0))),"-",INDEX(Date_ProbaC!$E:$E,MATCH("Matematică MATE-INFO"&amp;"||"&amp;$B30,Date_ProbaC!$K:$K,0))),"-")</f>
        <v>29</v>
      </c>
      <c r="F30" s="11">
        <f>IFERROR(IF(ISBLANK(INDEX(Date_ProbaC!$F:$F,MATCH("Matematică MATE-INFO"&amp;"||"&amp;$B30,Date_ProbaC!$K:$K,0))),"-",INDEX(Date_ProbaC!$F:$F,MATCH("Matematică MATE-INFO"&amp;"||"&amp;$B30,Date_ProbaC!$K:$K,0))),"-")</f>
        <v>9.4862068965517299</v>
      </c>
      <c r="G30" s="16">
        <f>IFERROR(IF(ISBLANK(INDEX(Date_ProbaC!$G:$G,MATCH("Matematică MATE-INFO"&amp;"||"&amp;$B30,Date_ProbaC!$K:$K,0))),"-",INDEX(Date_ProbaC!$G:$G,MATCH("Matematică MATE-INFO"&amp;"||"&amp;$B30,Date_ProbaC!$K:$K,0))),"-")</f>
        <v>34</v>
      </c>
      <c r="H30" s="11">
        <f>IFERROR(IF(ISBLANK(INDEX(Date_ProbaC!$H:$H,MATCH("Matematică MATE-INFO"&amp;"||"&amp;$B30,Date_ProbaC!$K:$K,0))),"-",INDEX(Date_ProbaC!$H:$H,MATCH("Matematică MATE-INFO"&amp;"||"&amp;$B30,Date_ProbaC!$K:$K,0))),"-")</f>
        <v>9.1588235294117606</v>
      </c>
      <c r="I30" s="16">
        <f>IFERROR(IF(ISBLANK(INDEX(Date_ProbaC!$I:$I,MATCH("Matematică MATE-INFO"&amp;"||"&amp;$B30,Date_ProbaC!$K:$K,0))),"-",INDEX(Date_ProbaC!$I:$I,MATCH("Matematică MATE-INFO"&amp;"||"&amp;$B30,Date_ProbaC!$K:$K,0))),"-")</f>
        <v>30</v>
      </c>
      <c r="J30" s="11">
        <f>IFERROR(IF(ISBLANK(INDEX(Date_ProbaC!$J:$J,MATCH("Matematică MATE-INFO"&amp;"||"&amp;$B30,Date_ProbaC!$K:$K,0))),"-",INDEX(Date_ProbaC!$J:$J,MATCH("Matematică MATE-INFO"&amp;"||"&amp;$B30,Date_ProbaC!$K:$K,0))),"-")</f>
        <v>9.5333333333333297</v>
      </c>
      <c r="K30" s="11">
        <f t="shared" ref="K30:K45" si="1">IFERROR(ROUND(J30-F30,2),"-")</f>
        <v>0.05</v>
      </c>
    </row>
    <row r="31" spans="1:11" x14ac:dyDescent="0.2">
      <c r="A31" s="16">
        <v>2</v>
      </c>
      <c r="B31" s="17" t="s">
        <v>45</v>
      </c>
      <c r="C31" s="17" t="s">
        <v>41</v>
      </c>
      <c r="D31" s="16" t="s">
        <v>42</v>
      </c>
      <c r="E31" s="16">
        <f>IFERROR(IF(ISBLANK(INDEX(Date_ProbaC!$E:$E,MATCH("Matematică MATE-INFO"&amp;"||"&amp;$B31,Date_ProbaC!$K:$K,0))),"-",INDEX(Date_ProbaC!$E:$E,MATCH("Matematică MATE-INFO"&amp;"||"&amp;$B31,Date_ProbaC!$K:$K,0))),"-")</f>
        <v>51</v>
      </c>
      <c r="F31" s="11">
        <f>IFERROR(IF(ISBLANK(INDEX(Date_ProbaC!$F:$F,MATCH("Matematică MATE-INFO"&amp;"||"&amp;$B31,Date_ProbaC!$K:$K,0))),"-",INDEX(Date_ProbaC!$F:$F,MATCH("Matematică MATE-INFO"&amp;"||"&amp;$B31,Date_ProbaC!$K:$K,0))),"-")</f>
        <v>9.4676470588235304</v>
      </c>
      <c r="G31" s="16">
        <f>IFERROR(IF(ISBLANK(INDEX(Date_ProbaC!$G:$G,MATCH("Matematică MATE-INFO"&amp;"||"&amp;$B31,Date_ProbaC!$K:$K,0))),"-",INDEX(Date_ProbaC!$G:$G,MATCH("Matematică MATE-INFO"&amp;"||"&amp;$B31,Date_ProbaC!$K:$K,0))),"-")</f>
        <v>49</v>
      </c>
      <c r="H31" s="11">
        <f>IFERROR(IF(ISBLANK(INDEX(Date_ProbaC!$H:$H,MATCH("Matematică MATE-INFO"&amp;"||"&amp;$B31,Date_ProbaC!$K:$K,0))),"-",INDEX(Date_ProbaC!$H:$H,MATCH("Matematică MATE-INFO"&amp;"||"&amp;$B31,Date_ProbaC!$K:$K,0))),"-")</f>
        <v>8.9714285714285698</v>
      </c>
      <c r="I31" s="16">
        <f>IFERROR(IF(ISBLANK(INDEX(Date_ProbaC!$I:$I,MATCH("Matematică MATE-INFO"&amp;"||"&amp;$B31,Date_ProbaC!$K:$K,0))),"-",INDEX(Date_ProbaC!$I:$I,MATCH("Matematică MATE-INFO"&amp;"||"&amp;$B31,Date_ProbaC!$K:$K,0))),"-")</f>
        <v>52</v>
      </c>
      <c r="J31" s="11">
        <f>IFERROR(IF(ISBLANK(INDEX(Date_ProbaC!$J:$J,MATCH("Matematică MATE-INFO"&amp;"||"&amp;$B31,Date_ProbaC!$K:$K,0))),"-",INDEX(Date_ProbaC!$J:$J,MATCH("Matematică MATE-INFO"&amp;"||"&amp;$B31,Date_ProbaC!$K:$K,0))),"-")</f>
        <v>8.9548076923076891</v>
      </c>
      <c r="K31" s="11">
        <f t="shared" si="1"/>
        <v>-0.51</v>
      </c>
    </row>
    <row r="32" spans="1:11" x14ac:dyDescent="0.2">
      <c r="A32" s="16">
        <v>3</v>
      </c>
      <c r="B32" s="17" t="s">
        <v>91</v>
      </c>
      <c r="C32" s="17" t="s">
        <v>73</v>
      </c>
      <c r="D32" s="16" t="s">
        <v>39</v>
      </c>
      <c r="E32" s="16">
        <f>IFERROR(IF(ISBLANK(INDEX(Date_ProbaC!$E:$E,MATCH("Matematică MATE-INFO"&amp;"||"&amp;$B32,Date_ProbaC!$K:$K,0))),"-",INDEX(Date_ProbaC!$E:$E,MATCH("Matematică MATE-INFO"&amp;"||"&amp;$B32,Date_ProbaC!$K:$K,0))),"-")</f>
        <v>28</v>
      </c>
      <c r="F32" s="11">
        <f>IFERROR(IF(ISBLANK(INDEX(Date_ProbaC!$F:$F,MATCH("Matematică MATE-INFO"&amp;"||"&amp;$B32,Date_ProbaC!$K:$K,0))),"-",INDEX(Date_ProbaC!$F:$F,MATCH("Matematică MATE-INFO"&amp;"||"&amp;$B32,Date_ProbaC!$K:$K,0))),"-")</f>
        <v>8.2892857142857199</v>
      </c>
      <c r="G32" s="16">
        <f>IFERROR(IF(ISBLANK(INDEX(Date_ProbaC!$G:$G,MATCH("Matematică MATE-INFO"&amp;"||"&amp;$B32,Date_ProbaC!$K:$K,0))),"-",INDEX(Date_ProbaC!$G:$G,MATCH("Matematică MATE-INFO"&amp;"||"&amp;$B32,Date_ProbaC!$K:$K,0))),"-")</f>
        <v>16</v>
      </c>
      <c r="H32" s="11">
        <f>IFERROR(IF(ISBLANK(INDEX(Date_ProbaC!$H:$H,MATCH("Matematică MATE-INFO"&amp;"||"&amp;$B32,Date_ProbaC!$K:$K,0))),"-",INDEX(Date_ProbaC!$H:$H,MATCH("Matematică MATE-INFO"&amp;"||"&amp;$B32,Date_ProbaC!$K:$K,0))),"-")</f>
        <v>7.7718749999999996</v>
      </c>
      <c r="I32" s="16">
        <f>IFERROR(IF(ISBLANK(INDEX(Date_ProbaC!$I:$I,MATCH("Matematică MATE-INFO"&amp;"||"&amp;$B32,Date_ProbaC!$K:$K,0))),"-",INDEX(Date_ProbaC!$I:$I,MATCH("Matematică MATE-INFO"&amp;"||"&amp;$B32,Date_ProbaC!$K:$K,0))),"-")</f>
        <v>30</v>
      </c>
      <c r="J32" s="11">
        <f>IFERROR(IF(ISBLANK(INDEX(Date_ProbaC!$J:$J,MATCH("Matematică MATE-INFO"&amp;"||"&amp;$B32,Date_ProbaC!$K:$K,0))),"-",INDEX(Date_ProbaC!$J:$J,MATCH("Matematică MATE-INFO"&amp;"||"&amp;$B32,Date_ProbaC!$K:$K,0))),"-")</f>
        <v>8.4466666666666708</v>
      </c>
      <c r="K32" s="11">
        <f t="shared" si="1"/>
        <v>0.16</v>
      </c>
    </row>
    <row r="33" spans="1:11" x14ac:dyDescent="0.2">
      <c r="A33" s="16">
        <v>4</v>
      </c>
      <c r="B33" s="17" t="s">
        <v>37</v>
      </c>
      <c r="C33" s="17" t="s">
        <v>38</v>
      </c>
      <c r="D33" s="16" t="s">
        <v>39</v>
      </c>
      <c r="E33" s="16">
        <f>IFERROR(IF(ISBLANK(INDEX(Date_ProbaC!$E:$E,MATCH("Matematică MATE-INFO"&amp;"||"&amp;$B33,Date_ProbaC!$K:$K,0))),"-",INDEX(Date_ProbaC!$E:$E,MATCH("Matematică MATE-INFO"&amp;"||"&amp;$B33,Date_ProbaC!$K:$K,0))),"-")</f>
        <v>28</v>
      </c>
      <c r="F33" s="11">
        <f>IFERROR(IF(ISBLANK(INDEX(Date_ProbaC!$F:$F,MATCH("Matematică MATE-INFO"&amp;"||"&amp;$B33,Date_ProbaC!$K:$K,0))),"-",INDEX(Date_ProbaC!$F:$F,MATCH("Matematică MATE-INFO"&amp;"||"&amp;$B33,Date_ProbaC!$K:$K,0))),"-")</f>
        <v>8.6160714285714306</v>
      </c>
      <c r="G33" s="16">
        <f>IFERROR(IF(ISBLANK(INDEX(Date_ProbaC!$G:$G,MATCH("Matematică MATE-INFO"&amp;"||"&amp;$B33,Date_ProbaC!$K:$K,0))),"-",INDEX(Date_ProbaC!$G:$G,MATCH("Matematică MATE-INFO"&amp;"||"&amp;$B33,Date_ProbaC!$K:$K,0))),"-")</f>
        <v>17</v>
      </c>
      <c r="H33" s="11">
        <f>IFERROR(IF(ISBLANK(INDEX(Date_ProbaC!$H:$H,MATCH("Matematică MATE-INFO"&amp;"||"&amp;$B33,Date_ProbaC!$K:$K,0))),"-",INDEX(Date_ProbaC!$H:$H,MATCH("Matematică MATE-INFO"&amp;"||"&amp;$B33,Date_ProbaC!$K:$K,0))),"-")</f>
        <v>9.0117647058823493</v>
      </c>
      <c r="I33" s="16">
        <f>IFERROR(IF(ISBLANK(INDEX(Date_ProbaC!$I:$I,MATCH("Matematică MATE-INFO"&amp;"||"&amp;$B33,Date_ProbaC!$K:$K,0))),"-",INDEX(Date_ProbaC!$I:$I,MATCH("Matematică MATE-INFO"&amp;"||"&amp;$B33,Date_ProbaC!$K:$K,0))),"-")</f>
        <v>25</v>
      </c>
      <c r="J33" s="11">
        <f>IFERROR(IF(ISBLANK(INDEX(Date_ProbaC!$J:$J,MATCH("Matematică MATE-INFO"&amp;"||"&amp;$B33,Date_ProbaC!$K:$K,0))),"-",INDEX(Date_ProbaC!$J:$J,MATCH("Matematică MATE-INFO"&amp;"||"&amp;$B33,Date_ProbaC!$K:$K,0))),"-")</f>
        <v>8.3360000000000003</v>
      </c>
      <c r="K33" s="11">
        <f t="shared" si="1"/>
        <v>-0.28000000000000003</v>
      </c>
    </row>
    <row r="34" spans="1:11" x14ac:dyDescent="0.2">
      <c r="A34" s="16">
        <v>5</v>
      </c>
      <c r="B34" s="17" t="s">
        <v>47</v>
      </c>
      <c r="C34" s="17" t="s">
        <v>41</v>
      </c>
      <c r="D34" s="16" t="s">
        <v>42</v>
      </c>
      <c r="E34" s="16">
        <f>IFERROR(IF(ISBLANK(INDEX(Date_ProbaC!$E:$E,MATCH("Matematică MATE-INFO"&amp;"||"&amp;$B34,Date_ProbaC!$K:$K,0))),"-",INDEX(Date_ProbaC!$E:$E,MATCH("Matematică MATE-INFO"&amp;"||"&amp;$B34,Date_ProbaC!$K:$K,0))),"-")</f>
        <v>63</v>
      </c>
      <c r="F34" s="11">
        <f>IFERROR(IF(ISBLANK(INDEX(Date_ProbaC!$F:$F,MATCH("Matematică MATE-INFO"&amp;"||"&amp;$B34,Date_ProbaC!$K:$K,0))),"-",INDEX(Date_ProbaC!$F:$F,MATCH("Matematică MATE-INFO"&amp;"||"&amp;$B34,Date_ProbaC!$K:$K,0))),"-")</f>
        <v>7.7</v>
      </c>
      <c r="G34" s="16">
        <f>IFERROR(IF(ISBLANK(INDEX(Date_ProbaC!$G:$G,MATCH("Matematică MATE-INFO"&amp;"||"&amp;$B34,Date_ProbaC!$K:$K,0))),"-",INDEX(Date_ProbaC!$G:$G,MATCH("Matematică MATE-INFO"&amp;"||"&amp;$B34,Date_ProbaC!$K:$K,0))),"-")</f>
        <v>34</v>
      </c>
      <c r="H34" s="11">
        <f>IFERROR(IF(ISBLANK(INDEX(Date_ProbaC!$H:$H,MATCH("Matematică MATE-INFO"&amp;"||"&amp;$B34,Date_ProbaC!$K:$K,0))),"-",INDEX(Date_ProbaC!$H:$H,MATCH("Matematică MATE-INFO"&amp;"||"&amp;$B34,Date_ProbaC!$K:$K,0))),"-")</f>
        <v>7.3529411764705896</v>
      </c>
      <c r="I34" s="16">
        <f>IFERROR(IF(ISBLANK(INDEX(Date_ProbaC!$I:$I,MATCH("Matematică MATE-INFO"&amp;"||"&amp;$B34,Date_ProbaC!$K:$K,0))),"-",INDEX(Date_ProbaC!$I:$I,MATCH("Matematică MATE-INFO"&amp;"||"&amp;$B34,Date_ProbaC!$K:$K,0))),"-")</f>
        <v>49</v>
      </c>
      <c r="J34" s="11">
        <f>IFERROR(IF(ISBLANK(INDEX(Date_ProbaC!$J:$J,MATCH("Matematică MATE-INFO"&amp;"||"&amp;$B34,Date_ProbaC!$K:$K,0))),"-",INDEX(Date_ProbaC!$J:$J,MATCH("Matematică MATE-INFO"&amp;"||"&amp;$B34,Date_ProbaC!$K:$K,0))),"-")</f>
        <v>7.62755102040816</v>
      </c>
      <c r="K34" s="11">
        <f t="shared" si="1"/>
        <v>-7.0000000000000007E-2</v>
      </c>
    </row>
    <row r="35" spans="1:11" x14ac:dyDescent="0.2">
      <c r="A35" s="16">
        <v>6</v>
      </c>
      <c r="B35" s="17" t="s">
        <v>56</v>
      </c>
      <c r="C35" s="17" t="s">
        <v>41</v>
      </c>
      <c r="D35" s="16" t="s">
        <v>39</v>
      </c>
      <c r="E35" s="16">
        <f>IFERROR(IF(ISBLANK(INDEX(Date_ProbaC!$E:$E,MATCH("Matematică MATE-INFO"&amp;"||"&amp;$B35,Date_ProbaC!$K:$K,0))),"-",INDEX(Date_ProbaC!$E:$E,MATCH("Matematică MATE-INFO"&amp;"||"&amp;$B35,Date_ProbaC!$K:$K,0))),"-")</f>
        <v>83</v>
      </c>
      <c r="F35" s="11">
        <f>IFERROR(IF(ISBLANK(INDEX(Date_ProbaC!$F:$F,MATCH("Matematică MATE-INFO"&amp;"||"&amp;$B35,Date_ProbaC!$K:$K,0))),"-",INDEX(Date_ProbaC!$F:$F,MATCH("Matematică MATE-INFO"&amp;"||"&amp;$B35,Date_ProbaC!$K:$K,0))),"-")</f>
        <v>7.5650602409638603</v>
      </c>
      <c r="G35" s="16">
        <f>IFERROR(IF(ISBLANK(INDEX(Date_ProbaC!$G:$G,MATCH("Matematică MATE-INFO"&amp;"||"&amp;$B35,Date_ProbaC!$K:$K,0))),"-",INDEX(Date_ProbaC!$G:$G,MATCH("Matematică MATE-INFO"&amp;"||"&amp;$B35,Date_ProbaC!$K:$K,0))),"-")</f>
        <v>59</v>
      </c>
      <c r="H35" s="11">
        <f>IFERROR(IF(ISBLANK(INDEX(Date_ProbaC!$H:$H,MATCH("Matematică MATE-INFO"&amp;"||"&amp;$B35,Date_ProbaC!$K:$K,0))),"-",INDEX(Date_ProbaC!$H:$H,MATCH("Matematică MATE-INFO"&amp;"||"&amp;$B35,Date_ProbaC!$K:$K,0))),"-")</f>
        <v>6.4932203389830496</v>
      </c>
      <c r="I35" s="16">
        <f>IFERROR(IF(ISBLANK(INDEX(Date_ProbaC!$I:$I,MATCH("Matematică MATE-INFO"&amp;"||"&amp;$B35,Date_ProbaC!$K:$K,0))),"-",INDEX(Date_ProbaC!$I:$I,MATCH("Matematică MATE-INFO"&amp;"||"&amp;$B35,Date_ProbaC!$K:$K,0))),"-")</f>
        <v>87</v>
      </c>
      <c r="J35" s="11">
        <f>IFERROR(IF(ISBLANK(INDEX(Date_ProbaC!$J:$J,MATCH("Matematică MATE-INFO"&amp;"||"&amp;$B35,Date_ProbaC!$K:$K,0))),"-",INDEX(Date_ProbaC!$J:$J,MATCH("Matematică MATE-INFO"&amp;"||"&amp;$B35,Date_ProbaC!$K:$K,0))),"-")</f>
        <v>6.6080459770114901</v>
      </c>
      <c r="K35" s="11">
        <f t="shared" si="1"/>
        <v>-0.96</v>
      </c>
    </row>
    <row r="36" spans="1:11" x14ac:dyDescent="0.2">
      <c r="A36" s="16">
        <v>7</v>
      </c>
      <c r="B36" s="17" t="s">
        <v>49</v>
      </c>
      <c r="C36" s="17" t="s">
        <v>41</v>
      </c>
      <c r="D36" s="16" t="s">
        <v>39</v>
      </c>
      <c r="E36" s="16">
        <f>IFERROR(IF(ISBLANK(INDEX(Date_ProbaC!$E:$E,MATCH("Matematică MATE-INFO"&amp;"||"&amp;$B36,Date_ProbaC!$K:$K,0))),"-",INDEX(Date_ProbaC!$E:$E,MATCH("Matematică MATE-INFO"&amp;"||"&amp;$B36,Date_ProbaC!$K:$K,0))),"-")</f>
        <v>4</v>
      </c>
      <c r="F36" s="11">
        <f>IFERROR(IF(ISBLANK(INDEX(Date_ProbaC!$F:$F,MATCH("Matematică MATE-INFO"&amp;"||"&amp;$B36,Date_ProbaC!$K:$K,0))),"-",INDEX(Date_ProbaC!$F:$F,MATCH("Matematică MATE-INFO"&amp;"||"&amp;$B36,Date_ProbaC!$K:$K,0))),"-")</f>
        <v>8.1</v>
      </c>
      <c r="G36" s="16">
        <f>IFERROR(IF(ISBLANK(INDEX(Date_ProbaC!$G:$G,MATCH("Matematică MATE-INFO"&amp;"||"&amp;$B36,Date_ProbaC!$K:$K,0))),"-",INDEX(Date_ProbaC!$G:$G,MATCH("Matematică MATE-INFO"&amp;"||"&amp;$B36,Date_ProbaC!$K:$K,0))),"-")</f>
        <v>9</v>
      </c>
      <c r="H36" s="11">
        <f>IFERROR(IF(ISBLANK(INDEX(Date_ProbaC!$H:$H,MATCH("Matematică MATE-INFO"&amp;"||"&amp;$B36,Date_ProbaC!$K:$K,0))),"-",INDEX(Date_ProbaC!$H:$H,MATCH("Matematică MATE-INFO"&amp;"||"&amp;$B36,Date_ProbaC!$K:$K,0))),"-")</f>
        <v>8.1611111111111097</v>
      </c>
      <c r="I36" s="16">
        <f>IFERROR(IF(ISBLANK(INDEX(Date_ProbaC!$I:$I,MATCH("Matematică MATE-INFO"&amp;"||"&amp;$B36,Date_ProbaC!$K:$K,0))),"-",INDEX(Date_ProbaC!$I:$I,MATCH("Matematică MATE-INFO"&amp;"||"&amp;$B36,Date_ProbaC!$K:$K,0))),"-")</f>
        <v>7</v>
      </c>
      <c r="J36" s="11">
        <f>IFERROR(IF(ISBLANK(INDEX(Date_ProbaC!$J:$J,MATCH("Matematică MATE-INFO"&amp;"||"&amp;$B36,Date_ProbaC!$K:$K,0))),"-",INDEX(Date_ProbaC!$J:$J,MATCH("Matematică MATE-INFO"&amp;"||"&amp;$B36,Date_ProbaC!$K:$K,0))),"-")</f>
        <v>6.5714285714285703</v>
      </c>
      <c r="K36" s="11">
        <f t="shared" si="1"/>
        <v>-1.53</v>
      </c>
    </row>
    <row r="37" spans="1:11" x14ac:dyDescent="0.2">
      <c r="A37" s="16">
        <v>8</v>
      </c>
      <c r="B37" s="17" t="s">
        <v>44</v>
      </c>
      <c r="C37" s="17" t="s">
        <v>41</v>
      </c>
      <c r="D37" s="16" t="s">
        <v>42</v>
      </c>
      <c r="E37" s="16">
        <f>IFERROR(IF(ISBLANK(INDEX(Date_ProbaC!$E:$E,MATCH("Matematică MATE-INFO"&amp;"||"&amp;$B37,Date_ProbaC!$K:$K,0))),"-",INDEX(Date_ProbaC!$E:$E,MATCH("Matematică MATE-INFO"&amp;"||"&amp;$B37,Date_ProbaC!$K:$K,0))),"-")</f>
        <v>65</v>
      </c>
      <c r="F37" s="11">
        <f>IFERROR(IF(ISBLANK(INDEX(Date_ProbaC!$F:$F,MATCH("Matematică MATE-INFO"&amp;"||"&amp;$B37,Date_ProbaC!$K:$K,0))),"-",INDEX(Date_ProbaC!$F:$F,MATCH("Matematică MATE-INFO"&amp;"||"&amp;$B37,Date_ProbaC!$K:$K,0))),"-")</f>
        <v>7.4084615384615402</v>
      </c>
      <c r="G37" s="16">
        <f>IFERROR(IF(ISBLANK(INDEX(Date_ProbaC!$G:$G,MATCH("Matematică MATE-INFO"&amp;"||"&amp;$B37,Date_ProbaC!$K:$K,0))),"-",INDEX(Date_ProbaC!$G:$G,MATCH("Matematică MATE-INFO"&amp;"||"&amp;$B37,Date_ProbaC!$K:$K,0))),"-")</f>
        <v>40</v>
      </c>
      <c r="H37" s="11">
        <f>IFERROR(IF(ISBLANK(INDEX(Date_ProbaC!$H:$H,MATCH("Matematică MATE-INFO"&amp;"||"&amp;$B37,Date_ProbaC!$K:$K,0))),"-",INDEX(Date_ProbaC!$H:$H,MATCH("Matematică MATE-INFO"&amp;"||"&amp;$B37,Date_ProbaC!$K:$K,0))),"-")</f>
        <v>6.3812499999999996</v>
      </c>
      <c r="I37" s="16">
        <f>IFERROR(IF(ISBLANK(INDEX(Date_ProbaC!$I:$I,MATCH("Matematică MATE-INFO"&amp;"||"&amp;$B37,Date_ProbaC!$K:$K,0))),"-",INDEX(Date_ProbaC!$I:$I,MATCH("Matematică MATE-INFO"&amp;"||"&amp;$B37,Date_ProbaC!$K:$K,0))),"-")</f>
        <v>49</v>
      </c>
      <c r="J37" s="11">
        <f>IFERROR(IF(ISBLANK(INDEX(Date_ProbaC!$J:$J,MATCH("Matematică MATE-INFO"&amp;"||"&amp;$B37,Date_ProbaC!$K:$K,0))),"-",INDEX(Date_ProbaC!$J:$J,MATCH("Matematică MATE-INFO"&amp;"||"&amp;$B37,Date_ProbaC!$K:$K,0))),"-")</f>
        <v>6.29489795918367</v>
      </c>
      <c r="K37" s="11">
        <f t="shared" si="1"/>
        <v>-1.1100000000000001</v>
      </c>
    </row>
    <row r="38" spans="1:11" x14ac:dyDescent="0.2">
      <c r="A38" s="16">
        <v>9</v>
      </c>
      <c r="B38" s="17" t="s">
        <v>94</v>
      </c>
      <c r="C38" s="17" t="s">
        <v>95</v>
      </c>
      <c r="D38" s="16" t="s">
        <v>39</v>
      </c>
      <c r="E38" s="16">
        <f>IFERROR(IF(ISBLANK(INDEX(Date_ProbaC!$E:$E,MATCH("Matematică MATE-INFO"&amp;"||"&amp;$B38,Date_ProbaC!$K:$K,0))),"-",INDEX(Date_ProbaC!$E:$E,MATCH("Matematică MATE-INFO"&amp;"||"&amp;$B38,Date_ProbaC!$K:$K,0))),"-")</f>
        <v>27</v>
      </c>
      <c r="F38" s="11">
        <f>IFERROR(IF(ISBLANK(INDEX(Date_ProbaC!$F:$F,MATCH("Matematică MATE-INFO"&amp;"||"&amp;$B38,Date_ProbaC!$K:$K,0))),"-",INDEX(Date_ProbaC!$F:$F,MATCH("Matematică MATE-INFO"&amp;"||"&amp;$B38,Date_ProbaC!$K:$K,0))),"-")</f>
        <v>5.6333333333333302</v>
      </c>
      <c r="G38" s="16">
        <f>IFERROR(IF(ISBLANK(INDEX(Date_ProbaC!$G:$G,MATCH("Matematică MATE-INFO"&amp;"||"&amp;$B38,Date_ProbaC!$K:$K,0))),"-",INDEX(Date_ProbaC!$G:$G,MATCH("Matematică MATE-INFO"&amp;"||"&amp;$B38,Date_ProbaC!$K:$K,0))),"-")</f>
        <v>20</v>
      </c>
      <c r="H38" s="11">
        <f>IFERROR(IF(ISBLANK(INDEX(Date_ProbaC!$H:$H,MATCH("Matematică MATE-INFO"&amp;"||"&amp;$B38,Date_ProbaC!$K:$K,0))),"-",INDEX(Date_ProbaC!$H:$H,MATCH("Matematică MATE-INFO"&amp;"||"&amp;$B38,Date_ProbaC!$K:$K,0))),"-")</f>
        <v>5.63</v>
      </c>
      <c r="I38" s="16">
        <f>IFERROR(IF(ISBLANK(INDEX(Date_ProbaC!$I:$I,MATCH("Matematică MATE-INFO"&amp;"||"&amp;$B38,Date_ProbaC!$K:$K,0))),"-",INDEX(Date_ProbaC!$I:$I,MATCH("Matematică MATE-INFO"&amp;"||"&amp;$B38,Date_ProbaC!$K:$K,0))),"-")</f>
        <v>27</v>
      </c>
      <c r="J38" s="11">
        <f>IFERROR(IF(ISBLANK(INDEX(Date_ProbaC!$J:$J,MATCH("Matematică MATE-INFO"&amp;"||"&amp;$B38,Date_ProbaC!$K:$K,0))),"-",INDEX(Date_ProbaC!$J:$J,MATCH("Matematică MATE-INFO"&amp;"||"&amp;$B38,Date_ProbaC!$K:$K,0))),"-")</f>
        <v>6.2907407407407403</v>
      </c>
      <c r="K38" s="11">
        <f t="shared" si="1"/>
        <v>0.66</v>
      </c>
    </row>
    <row r="39" spans="1:11" x14ac:dyDescent="0.2">
      <c r="A39" s="16">
        <v>10</v>
      </c>
      <c r="B39" s="17" t="s">
        <v>52</v>
      </c>
      <c r="C39" s="17" t="s">
        <v>53</v>
      </c>
      <c r="D39" s="16" t="s">
        <v>39</v>
      </c>
      <c r="E39" s="16">
        <f>IFERROR(IF(ISBLANK(INDEX(Date_ProbaC!$E:$E,MATCH("Matematică MATE-INFO"&amp;"||"&amp;$B39,Date_ProbaC!$K:$K,0))),"-",INDEX(Date_ProbaC!$E:$E,MATCH("Matematică MATE-INFO"&amp;"||"&amp;$B39,Date_ProbaC!$K:$K,0))),"-")</f>
        <v>15</v>
      </c>
      <c r="F39" s="11">
        <f>IFERROR(IF(ISBLANK(INDEX(Date_ProbaC!$F:$F,MATCH("Matematică MATE-INFO"&amp;"||"&amp;$B39,Date_ProbaC!$K:$K,0))),"-",INDEX(Date_ProbaC!$F:$F,MATCH("Matematică MATE-INFO"&amp;"||"&amp;$B39,Date_ProbaC!$K:$K,0))),"-")</f>
        <v>7.02</v>
      </c>
      <c r="G39" s="16">
        <f>IFERROR(IF(ISBLANK(INDEX(Date_ProbaC!$G:$G,MATCH("Matematică MATE-INFO"&amp;"||"&amp;$B39,Date_ProbaC!$K:$K,0))),"-",INDEX(Date_ProbaC!$G:$G,MATCH("Matematică MATE-INFO"&amp;"||"&amp;$B39,Date_ProbaC!$K:$K,0))),"-")</f>
        <v>1</v>
      </c>
      <c r="H39" s="11">
        <f>IFERROR(IF(ISBLANK(INDEX(Date_ProbaC!$H:$H,MATCH("Matematică MATE-INFO"&amp;"||"&amp;$B39,Date_ProbaC!$K:$K,0))),"-",INDEX(Date_ProbaC!$H:$H,MATCH("Matematică MATE-INFO"&amp;"||"&amp;$B39,Date_ProbaC!$K:$K,0))),"-")</f>
        <v>8.15</v>
      </c>
      <c r="I39" s="16">
        <f>IFERROR(IF(ISBLANK(INDEX(Date_ProbaC!$I:$I,MATCH("Matematică MATE-INFO"&amp;"||"&amp;$B39,Date_ProbaC!$K:$K,0))),"-",INDEX(Date_ProbaC!$I:$I,MATCH("Matematică MATE-INFO"&amp;"||"&amp;$B39,Date_ProbaC!$K:$K,0))),"-")</f>
        <v>16</v>
      </c>
      <c r="J39" s="11">
        <f>IFERROR(IF(ISBLANK(INDEX(Date_ProbaC!$J:$J,MATCH("Matematică MATE-INFO"&amp;"||"&amp;$B39,Date_ProbaC!$K:$K,0))),"-",INDEX(Date_ProbaC!$J:$J,MATCH("Matematică MATE-INFO"&amp;"||"&amp;$B39,Date_ProbaC!$K:$K,0))),"-")</f>
        <v>6.2750000000000004</v>
      </c>
      <c r="K39" s="11">
        <f t="shared" si="1"/>
        <v>-0.74</v>
      </c>
    </row>
    <row r="40" spans="1:11" x14ac:dyDescent="0.2">
      <c r="A40" s="16">
        <v>11</v>
      </c>
      <c r="B40" s="17" t="s">
        <v>50</v>
      </c>
      <c r="C40" s="17" t="s">
        <v>51</v>
      </c>
      <c r="D40" s="16" t="s">
        <v>42</v>
      </c>
      <c r="E40" s="16">
        <f>IFERROR(IF(ISBLANK(INDEX(Date_ProbaC!$E:$E,MATCH("Matematică MATE-INFO"&amp;"||"&amp;$B40,Date_ProbaC!$K:$K,0))),"-",INDEX(Date_ProbaC!$E:$E,MATCH("Matematică MATE-INFO"&amp;"||"&amp;$B40,Date_ProbaC!$K:$K,0))),"-")</f>
        <v>24</v>
      </c>
      <c r="F40" s="11">
        <f>IFERROR(IF(ISBLANK(INDEX(Date_ProbaC!$F:$F,MATCH("Matematică MATE-INFO"&amp;"||"&amp;$B40,Date_ProbaC!$K:$K,0))),"-",INDEX(Date_ProbaC!$F:$F,MATCH("Matematică MATE-INFO"&amp;"||"&amp;$B40,Date_ProbaC!$K:$K,0))),"-")</f>
        <v>4.875</v>
      </c>
      <c r="G40" s="16">
        <f>IFERROR(IF(ISBLANK(INDEX(Date_ProbaC!$G:$G,MATCH("Matematică MATE-INFO"&amp;"||"&amp;$B40,Date_ProbaC!$K:$K,0))),"-",INDEX(Date_ProbaC!$G:$G,MATCH("Matematică MATE-INFO"&amp;"||"&amp;$B40,Date_ProbaC!$K:$K,0))),"-")</f>
        <v>28</v>
      </c>
      <c r="H40" s="11">
        <f>IFERROR(IF(ISBLANK(INDEX(Date_ProbaC!$H:$H,MATCH("Matematică MATE-INFO"&amp;"||"&amp;$B40,Date_ProbaC!$K:$K,0))),"-",INDEX(Date_ProbaC!$H:$H,MATCH("Matematică MATE-INFO"&amp;"||"&amp;$B40,Date_ProbaC!$K:$K,0))),"-")</f>
        <v>3.4267857142857099</v>
      </c>
      <c r="I40" s="16">
        <f>IFERROR(IF(ISBLANK(INDEX(Date_ProbaC!$I:$I,MATCH("Matematică MATE-INFO"&amp;"||"&amp;$B40,Date_ProbaC!$K:$K,0))),"-",INDEX(Date_ProbaC!$I:$I,MATCH("Matematică MATE-INFO"&amp;"||"&amp;$B40,Date_ProbaC!$K:$K,0))),"-")</f>
        <v>17</v>
      </c>
      <c r="J40" s="11">
        <f>IFERROR(IF(ISBLANK(INDEX(Date_ProbaC!$J:$J,MATCH("Matematică MATE-INFO"&amp;"||"&amp;$B40,Date_ProbaC!$K:$K,0))),"-",INDEX(Date_ProbaC!$J:$J,MATCH("Matematică MATE-INFO"&amp;"||"&amp;$B40,Date_ProbaC!$K:$K,0))),"-")</f>
        <v>6.0294117647058796</v>
      </c>
      <c r="K40" s="11">
        <f t="shared" si="1"/>
        <v>1.1499999999999999</v>
      </c>
    </row>
    <row r="41" spans="1:11" x14ac:dyDescent="0.2">
      <c r="A41" s="16">
        <v>12</v>
      </c>
      <c r="B41" s="17" t="s">
        <v>96</v>
      </c>
      <c r="C41" s="17" t="s">
        <v>97</v>
      </c>
      <c r="D41" s="16" t="s">
        <v>39</v>
      </c>
      <c r="E41" s="16">
        <f>IFERROR(IF(ISBLANK(INDEX(Date_ProbaC!$E:$E,MATCH("Matematică MATE-INFO"&amp;"||"&amp;$B41,Date_ProbaC!$K:$K,0))),"-",INDEX(Date_ProbaC!$E:$E,MATCH("Matematică MATE-INFO"&amp;"||"&amp;$B41,Date_ProbaC!$K:$K,0))),"-")</f>
        <v>29</v>
      </c>
      <c r="F41" s="11">
        <f>IFERROR(IF(ISBLANK(INDEX(Date_ProbaC!$F:$F,MATCH("Matematică MATE-INFO"&amp;"||"&amp;$B41,Date_ProbaC!$K:$K,0))),"-",INDEX(Date_ProbaC!$F:$F,MATCH("Matematică MATE-INFO"&amp;"||"&amp;$B41,Date_ProbaC!$K:$K,0))),"-")</f>
        <v>8.3396551724137904</v>
      </c>
      <c r="G41" s="16">
        <f>IFERROR(IF(ISBLANK(INDEX(Date_ProbaC!$G:$G,MATCH("Matematică MATE-INFO"&amp;"||"&amp;$B41,Date_ProbaC!$K:$K,0))),"-",INDEX(Date_ProbaC!$G:$G,MATCH("Matematică MATE-INFO"&amp;"||"&amp;$B41,Date_ProbaC!$K:$K,0))),"-")</f>
        <v>18</v>
      </c>
      <c r="H41" s="11">
        <f>IFERROR(IF(ISBLANK(INDEX(Date_ProbaC!$H:$H,MATCH("Matematică MATE-INFO"&amp;"||"&amp;$B41,Date_ProbaC!$K:$K,0))),"-",INDEX(Date_ProbaC!$H:$H,MATCH("Matematică MATE-INFO"&amp;"||"&amp;$B41,Date_ProbaC!$K:$K,0))),"-")</f>
        <v>8.2444444444444507</v>
      </c>
      <c r="I41" s="16">
        <f>IFERROR(IF(ISBLANK(INDEX(Date_ProbaC!$I:$I,MATCH("Matematică MATE-INFO"&amp;"||"&amp;$B41,Date_ProbaC!$K:$K,0))),"-",INDEX(Date_ProbaC!$I:$I,MATCH("Matematică MATE-INFO"&amp;"||"&amp;$B41,Date_ProbaC!$K:$K,0))),"-")</f>
        <v>20</v>
      </c>
      <c r="J41" s="11">
        <f>IFERROR(IF(ISBLANK(INDEX(Date_ProbaC!$J:$J,MATCH("Matematică MATE-INFO"&amp;"||"&amp;$B41,Date_ProbaC!$K:$K,0))),"-",INDEX(Date_ProbaC!$J:$J,MATCH("Matematică MATE-INFO"&amp;"||"&amp;$B41,Date_ProbaC!$K:$K,0))),"-")</f>
        <v>6.0075000000000003</v>
      </c>
      <c r="K41" s="11">
        <f t="shared" si="1"/>
        <v>-2.33</v>
      </c>
    </row>
    <row r="42" spans="1:11" x14ac:dyDescent="0.2">
      <c r="A42" s="16">
        <v>13</v>
      </c>
      <c r="B42" s="17" t="s">
        <v>85</v>
      </c>
      <c r="C42" s="17" t="s">
        <v>41</v>
      </c>
      <c r="D42" s="16" t="s">
        <v>42</v>
      </c>
      <c r="E42" s="16">
        <f>IFERROR(IF(ISBLANK(INDEX(Date_ProbaC!$E:$E,MATCH("Matematică MATE-INFO"&amp;"||"&amp;$B42,Date_ProbaC!$K:$K,0))),"-",INDEX(Date_ProbaC!$E:$E,MATCH("Matematică MATE-INFO"&amp;"||"&amp;$B42,Date_ProbaC!$K:$K,0))),"-")</f>
        <v>26</v>
      </c>
      <c r="F42" s="11">
        <f>IFERROR(IF(ISBLANK(INDEX(Date_ProbaC!$F:$F,MATCH("Matematică MATE-INFO"&amp;"||"&amp;$B42,Date_ProbaC!$K:$K,0))),"-",INDEX(Date_ProbaC!$F:$F,MATCH("Matematică MATE-INFO"&amp;"||"&amp;$B42,Date_ProbaC!$K:$K,0))),"-")</f>
        <v>6.0961538461538503</v>
      </c>
      <c r="G42" s="16">
        <f>IFERROR(IF(ISBLANK(INDEX(Date_ProbaC!$G:$G,MATCH("Matematică MATE-INFO"&amp;"||"&amp;$B42,Date_ProbaC!$K:$K,0))),"-",INDEX(Date_ProbaC!$G:$G,MATCH("Matematică MATE-INFO"&amp;"||"&amp;$B42,Date_ProbaC!$K:$K,0))),"-")</f>
        <v>11</v>
      </c>
      <c r="H42" s="11">
        <f>IFERROR(IF(ISBLANK(INDEX(Date_ProbaC!$H:$H,MATCH("Matematică MATE-INFO"&amp;"||"&amp;$B42,Date_ProbaC!$K:$K,0))),"-",INDEX(Date_ProbaC!$H:$H,MATCH("Matematică MATE-INFO"&amp;"||"&amp;$B42,Date_ProbaC!$K:$K,0))),"-")</f>
        <v>5.4318181818181799</v>
      </c>
      <c r="I42" s="16">
        <f>IFERROR(IF(ISBLANK(INDEX(Date_ProbaC!$I:$I,MATCH("Matematică MATE-INFO"&amp;"||"&amp;$B42,Date_ProbaC!$K:$K,0))),"-",INDEX(Date_ProbaC!$I:$I,MATCH("Matematică MATE-INFO"&amp;"||"&amp;$B42,Date_ProbaC!$K:$K,0))),"-")</f>
        <v>18</v>
      </c>
      <c r="J42" s="11">
        <f>IFERROR(IF(ISBLANK(INDEX(Date_ProbaC!$J:$J,MATCH("Matematică MATE-INFO"&amp;"||"&amp;$B42,Date_ProbaC!$K:$K,0))),"-",INDEX(Date_ProbaC!$J:$J,MATCH("Matematică MATE-INFO"&amp;"||"&amp;$B42,Date_ProbaC!$K:$K,0))),"-")</f>
        <v>5.43333333333333</v>
      </c>
      <c r="K42" s="11">
        <f t="shared" si="1"/>
        <v>-0.66</v>
      </c>
    </row>
    <row r="43" spans="1:11" x14ac:dyDescent="0.2">
      <c r="A43" s="16">
        <v>14</v>
      </c>
      <c r="B43" s="17" t="s">
        <v>87</v>
      </c>
      <c r="C43" s="17" t="s">
        <v>88</v>
      </c>
      <c r="D43" s="16" t="s">
        <v>42</v>
      </c>
      <c r="E43" s="16">
        <f>IFERROR(IF(ISBLANK(INDEX(Date_ProbaC!$E:$E,MATCH("Matematică MATE-INFO"&amp;"||"&amp;$B43,Date_ProbaC!$K:$K,0))),"-",INDEX(Date_ProbaC!$E:$E,MATCH("Matematică MATE-INFO"&amp;"||"&amp;$B43,Date_ProbaC!$K:$K,0))),"-")</f>
        <v>14</v>
      </c>
      <c r="F43" s="11">
        <f>IFERROR(IF(ISBLANK(INDEX(Date_ProbaC!$F:$F,MATCH("Matematică MATE-INFO"&amp;"||"&amp;$B43,Date_ProbaC!$K:$K,0))),"-",INDEX(Date_ProbaC!$F:$F,MATCH("Matematică MATE-INFO"&amp;"||"&amp;$B43,Date_ProbaC!$K:$K,0))),"-")</f>
        <v>6.1571428571428601</v>
      </c>
      <c r="G43" s="16">
        <f>IFERROR(IF(ISBLANK(INDEX(Date_ProbaC!$G:$G,MATCH("Matematică MATE-INFO"&amp;"||"&amp;$B43,Date_ProbaC!$K:$K,0))),"-",INDEX(Date_ProbaC!$G:$G,MATCH("Matematică MATE-INFO"&amp;"||"&amp;$B43,Date_ProbaC!$K:$K,0))),"-")</f>
        <v>1</v>
      </c>
      <c r="H43" s="11">
        <f>IFERROR(IF(ISBLANK(INDEX(Date_ProbaC!$H:$H,MATCH("Matematică MATE-INFO"&amp;"||"&amp;$B43,Date_ProbaC!$K:$K,0))),"-",INDEX(Date_ProbaC!$H:$H,MATCH("Matematică MATE-INFO"&amp;"||"&amp;$B43,Date_ProbaC!$K:$K,0))),"-")</f>
        <v>3.9</v>
      </c>
      <c r="I43" s="16">
        <f>IFERROR(IF(ISBLANK(INDEX(Date_ProbaC!$I:$I,MATCH("Matematică MATE-INFO"&amp;"||"&amp;$B43,Date_ProbaC!$K:$K,0))),"-",INDEX(Date_ProbaC!$I:$I,MATCH("Matematică MATE-INFO"&amp;"||"&amp;$B43,Date_ProbaC!$K:$K,0))),"-")</f>
        <v>18</v>
      </c>
      <c r="J43" s="11">
        <f>IFERROR(IF(ISBLANK(INDEX(Date_ProbaC!$J:$J,MATCH("Matematică MATE-INFO"&amp;"||"&amp;$B43,Date_ProbaC!$K:$K,0))),"-",INDEX(Date_ProbaC!$J:$J,MATCH("Matematică MATE-INFO"&amp;"||"&amp;$B43,Date_ProbaC!$K:$K,0))),"-")</f>
        <v>5.2666666666666702</v>
      </c>
      <c r="K43" s="11">
        <f t="shared" si="1"/>
        <v>-0.89</v>
      </c>
    </row>
    <row r="44" spans="1:11" x14ac:dyDescent="0.2">
      <c r="A44" s="16">
        <v>15</v>
      </c>
      <c r="B44" s="17" t="s">
        <v>89</v>
      </c>
      <c r="C44" s="17" t="s">
        <v>90</v>
      </c>
      <c r="D44" s="16" t="s">
        <v>42</v>
      </c>
      <c r="E44" s="16">
        <f>IFERROR(IF(ISBLANK(INDEX(Date_ProbaC!$E:$E,MATCH("Matematică MATE-INFO"&amp;"||"&amp;$B44,Date_ProbaC!$K:$K,0))),"-",INDEX(Date_ProbaC!$E:$E,MATCH("Matematică MATE-INFO"&amp;"||"&amp;$B44,Date_ProbaC!$K:$K,0))),"-")</f>
        <v>18</v>
      </c>
      <c r="F44" s="11">
        <f>IFERROR(IF(ISBLANK(INDEX(Date_ProbaC!$F:$F,MATCH("Matematică MATE-INFO"&amp;"||"&amp;$B44,Date_ProbaC!$K:$K,0))),"-",INDEX(Date_ProbaC!$F:$F,MATCH("Matematică MATE-INFO"&amp;"||"&amp;$B44,Date_ProbaC!$K:$K,0))),"-")</f>
        <v>5.93888888888889</v>
      </c>
      <c r="G44" s="16">
        <f>IFERROR(IF(ISBLANK(INDEX(Date_ProbaC!$G:$G,MATCH("Matematică MATE-INFO"&amp;"||"&amp;$B44,Date_ProbaC!$K:$K,0))),"-",INDEX(Date_ProbaC!$G:$G,MATCH("Matematică MATE-INFO"&amp;"||"&amp;$B44,Date_ProbaC!$K:$K,0))),"-")</f>
        <v>1</v>
      </c>
      <c r="H44" s="11">
        <f>IFERROR(IF(ISBLANK(INDEX(Date_ProbaC!$H:$H,MATCH("Matematică MATE-INFO"&amp;"||"&amp;$B44,Date_ProbaC!$K:$K,0))),"-",INDEX(Date_ProbaC!$H:$H,MATCH("Matematică MATE-INFO"&amp;"||"&amp;$B44,Date_ProbaC!$K:$K,0))),"-")</f>
        <v>2.9</v>
      </c>
      <c r="I44" s="16">
        <f>IFERROR(IF(ISBLANK(INDEX(Date_ProbaC!$I:$I,MATCH("Matematică MATE-INFO"&amp;"||"&amp;$B44,Date_ProbaC!$K:$K,0))),"-",INDEX(Date_ProbaC!$I:$I,MATCH("Matematică MATE-INFO"&amp;"||"&amp;$B44,Date_ProbaC!$K:$K,0))),"-")</f>
        <v>18</v>
      </c>
      <c r="J44" s="11">
        <f>IFERROR(IF(ISBLANK(INDEX(Date_ProbaC!$J:$J,MATCH("Matematică MATE-INFO"&amp;"||"&amp;$B44,Date_ProbaC!$K:$K,0))),"-",INDEX(Date_ProbaC!$J:$J,MATCH("Matematică MATE-INFO"&amp;"||"&amp;$B44,Date_ProbaC!$K:$K,0))),"-")</f>
        <v>5.24722222222222</v>
      </c>
      <c r="K44" s="11">
        <f t="shared" si="1"/>
        <v>-0.69</v>
      </c>
    </row>
    <row r="45" spans="1:11" x14ac:dyDescent="0.2">
      <c r="A45" s="16">
        <v>16</v>
      </c>
      <c r="B45" s="17" t="s">
        <v>77</v>
      </c>
      <c r="C45" s="17" t="s">
        <v>41</v>
      </c>
      <c r="D45" s="16" t="s">
        <v>39</v>
      </c>
      <c r="E45" s="16">
        <f>IFERROR(IF(ISBLANK(INDEX(Date_ProbaC!$E:$E,MATCH("Matematică MATE-INFO"&amp;"||"&amp;$B45,Date_ProbaC!$K:$K,0))),"-",INDEX(Date_ProbaC!$E:$E,MATCH("Matematică MATE-INFO"&amp;"||"&amp;$B45,Date_ProbaC!$K:$K,0))),"-")</f>
        <v>1</v>
      </c>
      <c r="F45" s="11">
        <f>IFERROR(IF(ISBLANK(INDEX(Date_ProbaC!$F:$F,MATCH("Matematică MATE-INFO"&amp;"||"&amp;$B45,Date_ProbaC!$K:$K,0))),"-",INDEX(Date_ProbaC!$F:$F,MATCH("Matematică MATE-INFO"&amp;"||"&amp;$B45,Date_ProbaC!$K:$K,0))),"-")</f>
        <v>5.05</v>
      </c>
      <c r="G45" s="16" t="str">
        <f>IFERROR(IF(ISBLANK(INDEX(Date_ProbaC!$G:$G,MATCH("Matematică MATE-INFO"&amp;"||"&amp;$B45,Date_ProbaC!$K:$K,0))),"-",INDEX(Date_ProbaC!$G:$G,MATCH("Matematică MATE-INFO"&amp;"||"&amp;$B45,Date_ProbaC!$K:$K,0))),"-")</f>
        <v>-</v>
      </c>
      <c r="H45" s="11" t="str">
        <f>IFERROR(IF(ISBLANK(INDEX(Date_ProbaC!$H:$H,MATCH("Matematică MATE-INFO"&amp;"||"&amp;$B45,Date_ProbaC!$K:$K,0))),"-",INDEX(Date_ProbaC!$H:$H,MATCH("Matematică MATE-INFO"&amp;"||"&amp;$B45,Date_ProbaC!$K:$K,0))),"-")</f>
        <v>-</v>
      </c>
      <c r="I45" s="16" t="str">
        <f>IFERROR(IF(ISBLANK(INDEX(Date_ProbaC!$I:$I,MATCH("Matematică MATE-INFO"&amp;"||"&amp;$B45,Date_ProbaC!$K:$K,0))),"-",INDEX(Date_ProbaC!$I:$I,MATCH("Matematică MATE-INFO"&amp;"||"&amp;$B45,Date_ProbaC!$K:$K,0))),"-")</f>
        <v>-</v>
      </c>
      <c r="J45" s="11" t="str">
        <f>IFERROR(IF(ISBLANK(INDEX(Date_ProbaC!$J:$J,MATCH("Matematică MATE-INFO"&amp;"||"&amp;$B45,Date_ProbaC!$K:$K,0))),"-",INDEX(Date_ProbaC!$J:$J,MATCH("Matematică MATE-INFO"&amp;"||"&amp;$B45,Date_ProbaC!$K:$K,0))),"-")</f>
        <v>-</v>
      </c>
      <c r="K45" s="11" t="str">
        <f t="shared" si="1"/>
        <v>-</v>
      </c>
    </row>
    <row r="46" spans="1:11" x14ac:dyDescent="0.2">
      <c r="A46" s="1" t="s">
        <v>113</v>
      </c>
      <c r="B46" s="1"/>
      <c r="C46" s="1"/>
      <c r="D46" s="1"/>
      <c r="E46" s="1"/>
      <c r="F46" s="1"/>
      <c r="G46" s="1"/>
      <c r="H46" s="1"/>
      <c r="I46" s="1"/>
      <c r="J46" s="1"/>
      <c r="K46" s="1"/>
    </row>
    <row r="47" spans="1:11" ht="28" x14ac:dyDescent="0.2">
      <c r="A47" s="12" t="s">
        <v>100</v>
      </c>
      <c r="B47" s="12" t="s">
        <v>22</v>
      </c>
      <c r="C47" s="12" t="s">
        <v>23</v>
      </c>
      <c r="D47" s="12" t="s">
        <v>24</v>
      </c>
      <c r="E47" s="12" t="s">
        <v>135</v>
      </c>
      <c r="F47" s="12" t="s">
        <v>136</v>
      </c>
      <c r="G47" s="12" t="s">
        <v>137</v>
      </c>
      <c r="H47" s="12" t="s">
        <v>138</v>
      </c>
      <c r="I47" s="12" t="s">
        <v>139</v>
      </c>
      <c r="J47" s="12" t="s">
        <v>140</v>
      </c>
      <c r="K47" s="12" t="s">
        <v>103</v>
      </c>
    </row>
    <row r="48" spans="1:11" x14ac:dyDescent="0.2">
      <c r="A48" s="16">
        <v>1</v>
      </c>
      <c r="B48" s="17" t="s">
        <v>46</v>
      </c>
      <c r="C48" s="17" t="s">
        <v>41</v>
      </c>
      <c r="D48" s="16" t="s">
        <v>42</v>
      </c>
      <c r="E48" s="16">
        <f>IFERROR(IF(ISBLANK(INDEX(Date_ProbaC!$E:$E,MATCH("Matematică PED"&amp;"||"&amp;$B48,Date_ProbaC!$K:$K,0))),"-",INDEX(Date_ProbaC!$E:$E,MATCH("Matematică PED"&amp;"||"&amp;$B48,Date_ProbaC!$K:$K,0))),"-")</f>
        <v>59</v>
      </c>
      <c r="F48" s="11">
        <f>IFERROR(IF(ISBLANK(INDEX(Date_ProbaC!$F:$F,MATCH("Matematică PED"&amp;"||"&amp;$B48,Date_ProbaC!$K:$K,0))),"-",INDEX(Date_ProbaC!$F:$F,MATCH("Matematică PED"&amp;"||"&amp;$B48,Date_ProbaC!$K:$K,0))),"-")</f>
        <v>8.7203389830508495</v>
      </c>
      <c r="G48" s="16">
        <f>IFERROR(IF(ISBLANK(INDEX(Date_ProbaC!$G:$G,MATCH("Matematică PED"&amp;"||"&amp;$B48,Date_ProbaC!$K:$K,0))),"-",INDEX(Date_ProbaC!$G:$G,MATCH("Matematică PED"&amp;"||"&amp;$B48,Date_ProbaC!$K:$K,0))),"-")</f>
        <v>47</v>
      </c>
      <c r="H48" s="11">
        <f>IFERROR(IF(ISBLANK(INDEX(Date_ProbaC!$H:$H,MATCH("Matematică PED"&amp;"||"&amp;$B48,Date_ProbaC!$K:$K,0))),"-",INDEX(Date_ProbaC!$H:$H,MATCH("Matematică PED"&amp;"||"&amp;$B48,Date_ProbaC!$K:$K,0))),"-")</f>
        <v>9.0382978723404293</v>
      </c>
      <c r="I48" s="16">
        <f>IFERROR(IF(ISBLANK(INDEX(Date_ProbaC!$I:$I,MATCH("Matematică PED"&amp;"||"&amp;$B48,Date_ProbaC!$K:$K,0))),"-",INDEX(Date_ProbaC!$I:$I,MATCH("Matematică PED"&amp;"||"&amp;$B48,Date_ProbaC!$K:$K,0))),"-")</f>
        <v>46</v>
      </c>
      <c r="J48" s="11">
        <f>IFERROR(IF(ISBLANK(INDEX(Date_ProbaC!$J:$J,MATCH("Matematică PED"&amp;"||"&amp;$B48,Date_ProbaC!$K:$K,0))),"-",INDEX(Date_ProbaC!$J:$J,MATCH("Matematică PED"&amp;"||"&amp;$B48,Date_ProbaC!$K:$K,0))),"-")</f>
        <v>9.1934782608695702</v>
      </c>
      <c r="K48" s="11">
        <f>IFERROR(ROUND(J48-F48,2),"-")</f>
        <v>0.47</v>
      </c>
    </row>
    <row r="49" spans="1:11" x14ac:dyDescent="0.2">
      <c r="A49" s="1" t="s">
        <v>114</v>
      </c>
      <c r="B49" s="1"/>
      <c r="C49" s="1"/>
      <c r="D49" s="1"/>
      <c r="E49" s="1"/>
      <c r="F49" s="1"/>
      <c r="G49" s="1"/>
      <c r="H49" s="1"/>
      <c r="I49" s="1"/>
      <c r="J49" s="1"/>
      <c r="K49" s="1"/>
    </row>
    <row r="50" spans="1:11" ht="28" x14ac:dyDescent="0.2">
      <c r="A50" s="12" t="s">
        <v>100</v>
      </c>
      <c r="B50" s="12" t="s">
        <v>22</v>
      </c>
      <c r="C50" s="12" t="s">
        <v>23</v>
      </c>
      <c r="D50" s="12" t="s">
        <v>24</v>
      </c>
      <c r="E50" s="12" t="s">
        <v>135</v>
      </c>
      <c r="F50" s="12" t="s">
        <v>136</v>
      </c>
      <c r="G50" s="12" t="s">
        <v>137</v>
      </c>
      <c r="H50" s="12" t="s">
        <v>138</v>
      </c>
      <c r="I50" s="12" t="s">
        <v>139</v>
      </c>
      <c r="J50" s="12" t="s">
        <v>140</v>
      </c>
      <c r="K50" s="12" t="s">
        <v>103</v>
      </c>
    </row>
    <row r="51" spans="1:11" x14ac:dyDescent="0.2">
      <c r="A51" s="16">
        <v>1</v>
      </c>
      <c r="B51" s="17" t="s">
        <v>45</v>
      </c>
      <c r="C51" s="17" t="s">
        <v>41</v>
      </c>
      <c r="D51" s="16" t="s">
        <v>42</v>
      </c>
      <c r="E51" s="16">
        <f>IFERROR(IF(ISBLANK(INDEX(Date_ProbaC!$E:$E,MATCH("Matematică ST-NAT"&amp;"||"&amp;$B51,Date_ProbaC!$K:$K,0))),"-",INDEX(Date_ProbaC!$E:$E,MATCH("Matematică ST-NAT"&amp;"||"&amp;$B51,Date_ProbaC!$K:$K,0))),"-")</f>
        <v>89</v>
      </c>
      <c r="F51" s="11">
        <f>IFERROR(IF(ISBLANK(INDEX(Date_ProbaC!$F:$F,MATCH("Matematică ST-NAT"&amp;"||"&amp;$B51,Date_ProbaC!$K:$K,0))),"-",INDEX(Date_ProbaC!$F:$F,MATCH("Matematică ST-NAT"&amp;"||"&amp;$B51,Date_ProbaC!$K:$K,0))),"-")</f>
        <v>9.0039325842696591</v>
      </c>
      <c r="G51" s="16">
        <f>IFERROR(IF(ISBLANK(INDEX(Date_ProbaC!$G:$G,MATCH("Matematică ST-NAT"&amp;"||"&amp;$B51,Date_ProbaC!$K:$K,0))),"-",INDEX(Date_ProbaC!$G:$G,MATCH("Matematică ST-NAT"&amp;"||"&amp;$B51,Date_ProbaC!$K:$K,0))),"-")</f>
        <v>85</v>
      </c>
      <c r="H51" s="11">
        <f>IFERROR(IF(ISBLANK(INDEX(Date_ProbaC!$H:$H,MATCH("Matematică ST-NAT"&amp;"||"&amp;$B51,Date_ProbaC!$K:$K,0))),"-",INDEX(Date_ProbaC!$H:$H,MATCH("Matematică ST-NAT"&amp;"||"&amp;$B51,Date_ProbaC!$K:$K,0))),"-")</f>
        <v>8.6858823529411797</v>
      </c>
      <c r="I51" s="16">
        <f>IFERROR(IF(ISBLANK(INDEX(Date_ProbaC!$I:$I,MATCH("Matematică ST-NAT"&amp;"||"&amp;$B51,Date_ProbaC!$K:$K,0))),"-",INDEX(Date_ProbaC!$I:$I,MATCH("Matematică ST-NAT"&amp;"||"&amp;$B51,Date_ProbaC!$K:$K,0))),"-")</f>
        <v>80</v>
      </c>
      <c r="J51" s="11">
        <f>IFERROR(IF(ISBLANK(INDEX(Date_ProbaC!$J:$J,MATCH("Matematică ST-NAT"&amp;"||"&amp;$B51,Date_ProbaC!$K:$K,0))),"-",INDEX(Date_ProbaC!$J:$J,MATCH("Matematică ST-NAT"&amp;"||"&amp;$B51,Date_ProbaC!$K:$K,0))),"-")</f>
        <v>8.4806249999999999</v>
      </c>
      <c r="K51" s="11">
        <f t="shared" ref="K51:K62" si="2">IFERROR(ROUND(J51-F51,2),"-")</f>
        <v>-0.52</v>
      </c>
    </row>
    <row r="52" spans="1:11" x14ac:dyDescent="0.2">
      <c r="A52" s="16">
        <v>2</v>
      </c>
      <c r="B52" s="17" t="s">
        <v>84</v>
      </c>
      <c r="C52" s="17" t="s">
        <v>41</v>
      </c>
      <c r="D52" s="16" t="s">
        <v>42</v>
      </c>
      <c r="E52" s="16">
        <f>IFERROR(IF(ISBLANK(INDEX(Date_ProbaC!$E:$E,MATCH("Matematică ST-NAT"&amp;"||"&amp;$B52,Date_ProbaC!$K:$K,0))),"-",INDEX(Date_ProbaC!$E:$E,MATCH("Matematică ST-NAT"&amp;"||"&amp;$B52,Date_ProbaC!$K:$K,0))),"-")</f>
        <v>29</v>
      </c>
      <c r="F52" s="11">
        <f>IFERROR(IF(ISBLANK(INDEX(Date_ProbaC!$F:$F,MATCH("Matematică ST-NAT"&amp;"||"&amp;$B52,Date_ProbaC!$K:$K,0))),"-",INDEX(Date_ProbaC!$F:$F,MATCH("Matematică ST-NAT"&amp;"||"&amp;$B52,Date_ProbaC!$K:$K,0))),"-")</f>
        <v>8.9362068965517203</v>
      </c>
      <c r="G52" s="16">
        <f>IFERROR(IF(ISBLANK(INDEX(Date_ProbaC!$G:$G,MATCH("Matematică ST-NAT"&amp;"||"&amp;$B52,Date_ProbaC!$K:$K,0))),"-",INDEX(Date_ProbaC!$G:$G,MATCH("Matematică ST-NAT"&amp;"||"&amp;$B52,Date_ProbaC!$K:$K,0))),"-")</f>
        <v>22</v>
      </c>
      <c r="H52" s="11">
        <f>IFERROR(IF(ISBLANK(INDEX(Date_ProbaC!$H:$H,MATCH("Matematică ST-NAT"&amp;"||"&amp;$B52,Date_ProbaC!$K:$K,0))),"-",INDEX(Date_ProbaC!$H:$H,MATCH("Matematică ST-NAT"&amp;"||"&amp;$B52,Date_ProbaC!$K:$K,0))),"-")</f>
        <v>8.2977272727272702</v>
      </c>
      <c r="I52" s="16">
        <f>IFERROR(IF(ISBLANK(INDEX(Date_ProbaC!$I:$I,MATCH("Matematică ST-NAT"&amp;"||"&amp;$B52,Date_ProbaC!$K:$K,0))),"-",INDEX(Date_ProbaC!$I:$I,MATCH("Matematică ST-NAT"&amp;"||"&amp;$B52,Date_ProbaC!$K:$K,0))),"-")</f>
        <v>27</v>
      </c>
      <c r="J52" s="11">
        <f>IFERROR(IF(ISBLANK(INDEX(Date_ProbaC!$J:$J,MATCH("Matematică ST-NAT"&amp;"||"&amp;$B52,Date_ProbaC!$K:$K,0))),"-",INDEX(Date_ProbaC!$J:$J,MATCH("Matematică ST-NAT"&amp;"||"&amp;$B52,Date_ProbaC!$K:$K,0))),"-")</f>
        <v>8.3074074074074105</v>
      </c>
      <c r="K52" s="11">
        <f t="shared" si="2"/>
        <v>-0.63</v>
      </c>
    </row>
    <row r="53" spans="1:11" x14ac:dyDescent="0.2">
      <c r="A53" s="16">
        <v>3</v>
      </c>
      <c r="B53" s="17" t="s">
        <v>47</v>
      </c>
      <c r="C53" s="17" t="s">
        <v>41</v>
      </c>
      <c r="D53" s="16" t="s">
        <v>42</v>
      </c>
      <c r="E53" s="16">
        <f>IFERROR(IF(ISBLANK(INDEX(Date_ProbaC!$E:$E,MATCH("Matematică ST-NAT"&amp;"||"&amp;$B53,Date_ProbaC!$K:$K,0))),"-",INDEX(Date_ProbaC!$E:$E,MATCH("Matematică ST-NAT"&amp;"||"&amp;$B53,Date_ProbaC!$K:$K,0))),"-")</f>
        <v>31</v>
      </c>
      <c r="F53" s="11">
        <f>IFERROR(IF(ISBLANK(INDEX(Date_ProbaC!$F:$F,MATCH("Matematică ST-NAT"&amp;"||"&amp;$B53,Date_ProbaC!$K:$K,0))),"-",INDEX(Date_ProbaC!$F:$F,MATCH("Matematică ST-NAT"&amp;"||"&amp;$B53,Date_ProbaC!$K:$K,0))),"-")</f>
        <v>8.9677419354838701</v>
      </c>
      <c r="G53" s="16">
        <f>IFERROR(IF(ISBLANK(INDEX(Date_ProbaC!$G:$G,MATCH("Matematică ST-NAT"&amp;"||"&amp;$B53,Date_ProbaC!$K:$K,0))),"-",INDEX(Date_ProbaC!$G:$G,MATCH("Matematică ST-NAT"&amp;"||"&amp;$B53,Date_ProbaC!$K:$K,0))),"-")</f>
        <v>30</v>
      </c>
      <c r="H53" s="11">
        <f>IFERROR(IF(ISBLANK(INDEX(Date_ProbaC!$H:$H,MATCH("Matematică ST-NAT"&amp;"||"&amp;$B53,Date_ProbaC!$K:$K,0))),"-",INDEX(Date_ProbaC!$H:$H,MATCH("Matematică ST-NAT"&amp;"||"&amp;$B53,Date_ProbaC!$K:$K,0))),"-")</f>
        <v>8.4183333333333294</v>
      </c>
      <c r="I53" s="16">
        <f>IFERROR(IF(ISBLANK(INDEX(Date_ProbaC!$I:$I,MATCH("Matematică ST-NAT"&amp;"||"&amp;$B53,Date_ProbaC!$K:$K,0))),"-",INDEX(Date_ProbaC!$I:$I,MATCH("Matematică ST-NAT"&amp;"||"&amp;$B53,Date_ProbaC!$K:$K,0))),"-")</f>
        <v>29</v>
      </c>
      <c r="J53" s="11">
        <f>IFERROR(IF(ISBLANK(INDEX(Date_ProbaC!$J:$J,MATCH("Matematică ST-NAT"&amp;"||"&amp;$B53,Date_ProbaC!$K:$K,0))),"-",INDEX(Date_ProbaC!$J:$J,MATCH("Matematică ST-NAT"&amp;"||"&amp;$B53,Date_ProbaC!$K:$K,0))),"-")</f>
        <v>8.0896551724137904</v>
      </c>
      <c r="K53" s="11">
        <f t="shared" si="2"/>
        <v>-0.88</v>
      </c>
    </row>
    <row r="54" spans="1:11" x14ac:dyDescent="0.2">
      <c r="A54" s="16">
        <v>4</v>
      </c>
      <c r="B54" s="17" t="s">
        <v>49</v>
      </c>
      <c r="C54" s="17" t="s">
        <v>41</v>
      </c>
      <c r="D54" s="16" t="s">
        <v>39</v>
      </c>
      <c r="E54" s="16">
        <f>IFERROR(IF(ISBLANK(INDEX(Date_ProbaC!$E:$E,MATCH("Matematică ST-NAT"&amp;"||"&amp;$B54,Date_ProbaC!$K:$K,0))),"-",INDEX(Date_ProbaC!$E:$E,MATCH("Matematică ST-NAT"&amp;"||"&amp;$B54,Date_ProbaC!$K:$K,0))),"-")</f>
        <v>7</v>
      </c>
      <c r="F54" s="11">
        <f>IFERROR(IF(ISBLANK(INDEX(Date_ProbaC!$F:$F,MATCH("Matematică ST-NAT"&amp;"||"&amp;$B54,Date_ProbaC!$K:$K,0))),"-",INDEX(Date_ProbaC!$F:$F,MATCH("Matematică ST-NAT"&amp;"||"&amp;$B54,Date_ProbaC!$K:$K,0))),"-")</f>
        <v>7.9071428571428601</v>
      </c>
      <c r="G54" s="16">
        <f>IFERROR(IF(ISBLANK(INDEX(Date_ProbaC!$G:$G,MATCH("Matematică ST-NAT"&amp;"||"&amp;$B54,Date_ProbaC!$K:$K,0))),"-",INDEX(Date_ProbaC!$G:$G,MATCH("Matematică ST-NAT"&amp;"||"&amp;$B54,Date_ProbaC!$K:$K,0))),"-")</f>
        <v>11</v>
      </c>
      <c r="H54" s="11">
        <f>IFERROR(IF(ISBLANK(INDEX(Date_ProbaC!$H:$H,MATCH("Matematică ST-NAT"&amp;"||"&amp;$B54,Date_ProbaC!$K:$K,0))),"-",INDEX(Date_ProbaC!$H:$H,MATCH("Matematică ST-NAT"&amp;"||"&amp;$B54,Date_ProbaC!$K:$K,0))),"-")</f>
        <v>7.6318181818181801</v>
      </c>
      <c r="I54" s="16">
        <f>IFERROR(IF(ISBLANK(INDEX(Date_ProbaC!$I:$I,MATCH("Matematică ST-NAT"&amp;"||"&amp;$B54,Date_ProbaC!$K:$K,0))),"-",INDEX(Date_ProbaC!$I:$I,MATCH("Matematică ST-NAT"&amp;"||"&amp;$B54,Date_ProbaC!$K:$K,0))),"-")</f>
        <v>13</v>
      </c>
      <c r="J54" s="11">
        <f>IFERROR(IF(ISBLANK(INDEX(Date_ProbaC!$J:$J,MATCH("Matematică ST-NAT"&amp;"||"&amp;$B54,Date_ProbaC!$K:$K,0))),"-",INDEX(Date_ProbaC!$J:$J,MATCH("Matematică ST-NAT"&amp;"||"&amp;$B54,Date_ProbaC!$K:$K,0))),"-")</f>
        <v>6.9615384615384599</v>
      </c>
      <c r="K54" s="11">
        <f t="shared" si="2"/>
        <v>-0.95</v>
      </c>
    </row>
    <row r="55" spans="1:11" x14ac:dyDescent="0.2">
      <c r="A55" s="16">
        <v>5</v>
      </c>
      <c r="B55" s="17" t="s">
        <v>44</v>
      </c>
      <c r="C55" s="17" t="s">
        <v>41</v>
      </c>
      <c r="D55" s="16" t="s">
        <v>42</v>
      </c>
      <c r="E55" s="16">
        <f>IFERROR(IF(ISBLANK(INDEX(Date_ProbaC!$E:$E,MATCH("Matematică ST-NAT"&amp;"||"&amp;$B55,Date_ProbaC!$K:$K,0))),"-",INDEX(Date_ProbaC!$E:$E,MATCH("Matematică ST-NAT"&amp;"||"&amp;$B55,Date_ProbaC!$K:$K,0))),"-")</f>
        <v>30</v>
      </c>
      <c r="F55" s="11">
        <f>IFERROR(IF(ISBLANK(INDEX(Date_ProbaC!$F:$F,MATCH("Matematică ST-NAT"&amp;"||"&amp;$B55,Date_ProbaC!$K:$K,0))),"-",INDEX(Date_ProbaC!$F:$F,MATCH("Matematică ST-NAT"&amp;"||"&amp;$B55,Date_ProbaC!$K:$K,0))),"-")</f>
        <v>7.48166666666667</v>
      </c>
      <c r="G55" s="16">
        <f>IFERROR(IF(ISBLANK(INDEX(Date_ProbaC!$G:$G,MATCH("Matematică ST-NAT"&amp;"||"&amp;$B55,Date_ProbaC!$K:$K,0))),"-",INDEX(Date_ProbaC!$G:$G,MATCH("Matematică ST-NAT"&amp;"||"&amp;$B55,Date_ProbaC!$K:$K,0))),"-")</f>
        <v>20</v>
      </c>
      <c r="H55" s="11">
        <f>IFERROR(IF(ISBLANK(INDEX(Date_ProbaC!$H:$H,MATCH("Matematică ST-NAT"&amp;"||"&amp;$B55,Date_ProbaC!$K:$K,0))),"-",INDEX(Date_ProbaC!$H:$H,MATCH("Matematică ST-NAT"&amp;"||"&amp;$B55,Date_ProbaC!$K:$K,0))),"-")</f>
        <v>6.2424999999999997</v>
      </c>
      <c r="I55" s="16">
        <f>IFERROR(IF(ISBLANK(INDEX(Date_ProbaC!$I:$I,MATCH("Matematică ST-NAT"&amp;"||"&amp;$B55,Date_ProbaC!$K:$K,0))),"-",INDEX(Date_ProbaC!$I:$I,MATCH("Matematică ST-NAT"&amp;"||"&amp;$B55,Date_ProbaC!$K:$K,0))),"-")</f>
        <v>59</v>
      </c>
      <c r="J55" s="11">
        <f>IFERROR(IF(ISBLANK(INDEX(Date_ProbaC!$J:$J,MATCH("Matematică ST-NAT"&amp;"||"&amp;$B55,Date_ProbaC!$K:$K,0))),"-",INDEX(Date_ProbaC!$J:$J,MATCH("Matematică ST-NAT"&amp;"||"&amp;$B55,Date_ProbaC!$K:$K,0))),"-")</f>
        <v>6.7652542372881399</v>
      </c>
      <c r="K55" s="11">
        <f t="shared" si="2"/>
        <v>-0.72</v>
      </c>
    </row>
    <row r="56" spans="1:11" x14ac:dyDescent="0.2">
      <c r="A56" s="16">
        <v>6</v>
      </c>
      <c r="B56" s="17" t="s">
        <v>96</v>
      </c>
      <c r="C56" s="17" t="s">
        <v>97</v>
      </c>
      <c r="D56" s="16" t="s">
        <v>39</v>
      </c>
      <c r="E56" s="16">
        <f>IFERROR(IF(ISBLANK(INDEX(Date_ProbaC!$E:$E,MATCH("Matematică ST-NAT"&amp;"||"&amp;$B56,Date_ProbaC!$K:$K,0))),"-",INDEX(Date_ProbaC!$E:$E,MATCH("Matematică ST-NAT"&amp;"||"&amp;$B56,Date_ProbaC!$K:$K,0))),"-")</f>
        <v>30</v>
      </c>
      <c r="F56" s="11">
        <f>IFERROR(IF(ISBLANK(INDEX(Date_ProbaC!$F:$F,MATCH("Matematică ST-NAT"&amp;"||"&amp;$B56,Date_ProbaC!$K:$K,0))),"-",INDEX(Date_ProbaC!$F:$F,MATCH("Matematică ST-NAT"&amp;"||"&amp;$B56,Date_ProbaC!$K:$K,0))),"-")</f>
        <v>5.6333333333333302</v>
      </c>
      <c r="G56" s="16">
        <f>IFERROR(IF(ISBLANK(INDEX(Date_ProbaC!$G:$G,MATCH("Matematică ST-NAT"&amp;"||"&amp;$B56,Date_ProbaC!$K:$K,0))),"-",INDEX(Date_ProbaC!$G:$G,MATCH("Matematică ST-NAT"&amp;"||"&amp;$B56,Date_ProbaC!$K:$K,0))),"-")</f>
        <v>22</v>
      </c>
      <c r="H56" s="11">
        <f>IFERROR(IF(ISBLANK(INDEX(Date_ProbaC!$H:$H,MATCH("Matematică ST-NAT"&amp;"||"&amp;$B56,Date_ProbaC!$K:$K,0))),"-",INDEX(Date_ProbaC!$H:$H,MATCH("Matematică ST-NAT"&amp;"||"&amp;$B56,Date_ProbaC!$K:$K,0))),"-")</f>
        <v>5.15227272727273</v>
      </c>
      <c r="I56" s="16">
        <f>IFERROR(IF(ISBLANK(INDEX(Date_ProbaC!$I:$I,MATCH("Matematică ST-NAT"&amp;"||"&amp;$B56,Date_ProbaC!$K:$K,0))),"-",INDEX(Date_ProbaC!$I:$I,MATCH("Matematică ST-NAT"&amp;"||"&amp;$B56,Date_ProbaC!$K:$K,0))),"-")</f>
        <v>33</v>
      </c>
      <c r="J56" s="11">
        <f>IFERROR(IF(ISBLANK(INDEX(Date_ProbaC!$J:$J,MATCH("Matematică ST-NAT"&amp;"||"&amp;$B56,Date_ProbaC!$K:$K,0))),"-",INDEX(Date_ProbaC!$J:$J,MATCH("Matematică ST-NAT"&amp;"||"&amp;$B56,Date_ProbaC!$K:$K,0))),"-")</f>
        <v>6.6560606060606098</v>
      </c>
      <c r="K56" s="11">
        <f t="shared" si="2"/>
        <v>1.02</v>
      </c>
    </row>
    <row r="57" spans="1:11" x14ac:dyDescent="0.2">
      <c r="A57" s="16">
        <v>7</v>
      </c>
      <c r="B57" s="17" t="s">
        <v>37</v>
      </c>
      <c r="C57" s="17" t="s">
        <v>38</v>
      </c>
      <c r="D57" s="16" t="s">
        <v>39</v>
      </c>
      <c r="E57" s="16">
        <f>IFERROR(IF(ISBLANK(INDEX(Date_ProbaC!$E:$E,MATCH("Matematică ST-NAT"&amp;"||"&amp;$B57,Date_ProbaC!$K:$K,0))),"-",INDEX(Date_ProbaC!$E:$E,MATCH("Matematică ST-NAT"&amp;"||"&amp;$B57,Date_ProbaC!$K:$K,0))),"-")</f>
        <v>29</v>
      </c>
      <c r="F57" s="11">
        <f>IFERROR(IF(ISBLANK(INDEX(Date_ProbaC!$F:$F,MATCH("Matematică ST-NAT"&amp;"||"&amp;$B57,Date_ProbaC!$K:$K,0))),"-",INDEX(Date_ProbaC!$F:$F,MATCH("Matematică ST-NAT"&amp;"||"&amp;$B57,Date_ProbaC!$K:$K,0))),"-")</f>
        <v>7.43965517241379</v>
      </c>
      <c r="G57" s="16">
        <f>IFERROR(IF(ISBLANK(INDEX(Date_ProbaC!$G:$G,MATCH("Matematică ST-NAT"&amp;"||"&amp;$B57,Date_ProbaC!$K:$K,0))),"-",INDEX(Date_ProbaC!$G:$G,MATCH("Matematică ST-NAT"&amp;"||"&amp;$B57,Date_ProbaC!$K:$K,0))),"-")</f>
        <v>15</v>
      </c>
      <c r="H57" s="11">
        <f>IFERROR(IF(ISBLANK(INDEX(Date_ProbaC!$H:$H,MATCH("Matematică ST-NAT"&amp;"||"&amp;$B57,Date_ProbaC!$K:$K,0))),"-",INDEX(Date_ProbaC!$H:$H,MATCH("Matematică ST-NAT"&amp;"||"&amp;$B57,Date_ProbaC!$K:$K,0))),"-")</f>
        <v>5.9</v>
      </c>
      <c r="I57" s="16">
        <f>IFERROR(IF(ISBLANK(INDEX(Date_ProbaC!$I:$I,MATCH("Matematică ST-NAT"&amp;"||"&amp;$B57,Date_ProbaC!$K:$K,0))),"-",INDEX(Date_ProbaC!$I:$I,MATCH("Matematică ST-NAT"&amp;"||"&amp;$B57,Date_ProbaC!$K:$K,0))),"-")</f>
        <v>23</v>
      </c>
      <c r="J57" s="11">
        <f>IFERROR(IF(ISBLANK(INDEX(Date_ProbaC!$J:$J,MATCH("Matematică ST-NAT"&amp;"||"&amp;$B57,Date_ProbaC!$K:$K,0))),"-",INDEX(Date_ProbaC!$J:$J,MATCH("Matematică ST-NAT"&amp;"||"&amp;$B57,Date_ProbaC!$K:$K,0))),"-")</f>
        <v>6.6434782608695704</v>
      </c>
      <c r="K57" s="11">
        <f t="shared" si="2"/>
        <v>-0.8</v>
      </c>
    </row>
    <row r="58" spans="1:11" x14ac:dyDescent="0.2">
      <c r="A58" s="16">
        <v>8</v>
      </c>
      <c r="B58" s="17" t="s">
        <v>62</v>
      </c>
      <c r="C58" s="17" t="s">
        <v>63</v>
      </c>
      <c r="D58" s="16" t="s">
        <v>42</v>
      </c>
      <c r="E58" s="16" t="str">
        <f>IFERROR(IF(ISBLANK(INDEX(Date_ProbaC!$E:$E,MATCH("Matematică ST-NAT"&amp;"||"&amp;$B58,Date_ProbaC!$K:$K,0))),"-",INDEX(Date_ProbaC!$E:$E,MATCH("Matematică ST-NAT"&amp;"||"&amp;$B58,Date_ProbaC!$K:$K,0))),"-")</f>
        <v>-</v>
      </c>
      <c r="F58" s="11" t="str">
        <f>IFERROR(IF(ISBLANK(INDEX(Date_ProbaC!$F:$F,MATCH("Matematică ST-NAT"&amp;"||"&amp;$B58,Date_ProbaC!$K:$K,0))),"-",INDEX(Date_ProbaC!$F:$F,MATCH("Matematică ST-NAT"&amp;"||"&amp;$B58,Date_ProbaC!$K:$K,0))),"-")</f>
        <v>-</v>
      </c>
      <c r="G58" s="16">
        <f>IFERROR(IF(ISBLANK(INDEX(Date_ProbaC!$G:$G,MATCH("Matematică ST-NAT"&amp;"||"&amp;$B58,Date_ProbaC!$K:$K,0))),"-",INDEX(Date_ProbaC!$G:$G,MATCH("Matematică ST-NAT"&amp;"||"&amp;$B58,Date_ProbaC!$K:$K,0))),"-")</f>
        <v>1</v>
      </c>
      <c r="H58" s="11">
        <f>IFERROR(IF(ISBLANK(INDEX(Date_ProbaC!$H:$H,MATCH("Matematică ST-NAT"&amp;"||"&amp;$B58,Date_ProbaC!$K:$K,0))),"-",INDEX(Date_ProbaC!$H:$H,MATCH("Matematică ST-NAT"&amp;"||"&amp;$B58,Date_ProbaC!$K:$K,0))),"-")</f>
        <v>5.15</v>
      </c>
      <c r="I58" s="16">
        <f>IFERROR(IF(ISBLANK(INDEX(Date_ProbaC!$I:$I,MATCH("Matematică ST-NAT"&amp;"||"&amp;$B58,Date_ProbaC!$K:$K,0))),"-",INDEX(Date_ProbaC!$I:$I,MATCH("Matematică ST-NAT"&amp;"||"&amp;$B58,Date_ProbaC!$K:$K,0))),"-")</f>
        <v>18</v>
      </c>
      <c r="J58" s="11">
        <f>IFERROR(IF(ISBLANK(INDEX(Date_ProbaC!$J:$J,MATCH("Matematică ST-NAT"&amp;"||"&amp;$B58,Date_ProbaC!$K:$K,0))),"-",INDEX(Date_ProbaC!$J:$J,MATCH("Matematică ST-NAT"&amp;"||"&amp;$B58,Date_ProbaC!$K:$K,0))),"-")</f>
        <v>6.625</v>
      </c>
      <c r="K58" s="11" t="str">
        <f t="shared" si="2"/>
        <v>-</v>
      </c>
    </row>
    <row r="59" spans="1:11" x14ac:dyDescent="0.2">
      <c r="A59" s="16">
        <v>9</v>
      </c>
      <c r="B59" s="17" t="s">
        <v>86</v>
      </c>
      <c r="C59" s="17" t="s">
        <v>41</v>
      </c>
      <c r="D59" s="16" t="s">
        <v>42</v>
      </c>
      <c r="E59" s="16">
        <f>IFERROR(IF(ISBLANK(INDEX(Date_ProbaC!$E:$E,MATCH("Matematică ST-NAT"&amp;"||"&amp;$B59,Date_ProbaC!$K:$K,0))),"-",INDEX(Date_ProbaC!$E:$E,MATCH("Matematică ST-NAT"&amp;"||"&amp;$B59,Date_ProbaC!$K:$K,0))),"-")</f>
        <v>54</v>
      </c>
      <c r="F59" s="11">
        <f>IFERROR(IF(ISBLANK(INDEX(Date_ProbaC!$F:$F,MATCH("Matematică ST-NAT"&amp;"||"&amp;$B59,Date_ProbaC!$K:$K,0))),"-",INDEX(Date_ProbaC!$F:$F,MATCH("Matematică ST-NAT"&amp;"||"&amp;$B59,Date_ProbaC!$K:$K,0))),"-")</f>
        <v>6.31388888888889</v>
      </c>
      <c r="G59" s="16">
        <f>IFERROR(IF(ISBLANK(INDEX(Date_ProbaC!$G:$G,MATCH("Matematică ST-NAT"&amp;"||"&amp;$B59,Date_ProbaC!$K:$K,0))),"-",INDEX(Date_ProbaC!$G:$G,MATCH("Matematică ST-NAT"&amp;"||"&amp;$B59,Date_ProbaC!$K:$K,0))),"-")</f>
        <v>8</v>
      </c>
      <c r="H59" s="11">
        <f>IFERROR(IF(ISBLANK(INDEX(Date_ProbaC!$H:$H,MATCH("Matematică ST-NAT"&amp;"||"&amp;$B59,Date_ProbaC!$K:$K,0))),"-",INDEX(Date_ProbaC!$H:$H,MATCH("Matematică ST-NAT"&amp;"||"&amp;$B59,Date_ProbaC!$K:$K,0))),"-")</f>
        <v>7.8375000000000004</v>
      </c>
      <c r="I59" s="16">
        <f>IFERROR(IF(ISBLANK(INDEX(Date_ProbaC!$I:$I,MATCH("Matematică ST-NAT"&amp;"||"&amp;$B59,Date_ProbaC!$K:$K,0))),"-",INDEX(Date_ProbaC!$I:$I,MATCH("Matematică ST-NAT"&amp;"||"&amp;$B59,Date_ProbaC!$K:$K,0))),"-")</f>
        <v>37</v>
      </c>
      <c r="J59" s="11">
        <f>IFERROR(IF(ISBLANK(INDEX(Date_ProbaC!$J:$J,MATCH("Matematică ST-NAT"&amp;"||"&amp;$B59,Date_ProbaC!$K:$K,0))),"-",INDEX(Date_ProbaC!$J:$J,MATCH("Matematică ST-NAT"&amp;"||"&amp;$B59,Date_ProbaC!$K:$K,0))),"-")</f>
        <v>6.2405405405405396</v>
      </c>
      <c r="K59" s="11">
        <f t="shared" si="2"/>
        <v>-7.0000000000000007E-2</v>
      </c>
    </row>
    <row r="60" spans="1:11" x14ac:dyDescent="0.2">
      <c r="A60" s="16">
        <v>10</v>
      </c>
      <c r="B60" s="17" t="s">
        <v>91</v>
      </c>
      <c r="C60" s="17" t="s">
        <v>73</v>
      </c>
      <c r="D60" s="16" t="s">
        <v>39</v>
      </c>
      <c r="E60" s="16">
        <f>IFERROR(IF(ISBLANK(INDEX(Date_ProbaC!$E:$E,MATCH("Matematică ST-NAT"&amp;"||"&amp;$B60,Date_ProbaC!$K:$K,0))),"-",INDEX(Date_ProbaC!$E:$E,MATCH("Matematică ST-NAT"&amp;"||"&amp;$B60,Date_ProbaC!$K:$K,0))),"-")</f>
        <v>34</v>
      </c>
      <c r="F60" s="11">
        <f>IFERROR(IF(ISBLANK(INDEX(Date_ProbaC!$F:$F,MATCH("Matematică ST-NAT"&amp;"||"&amp;$B60,Date_ProbaC!$K:$K,0))),"-",INDEX(Date_ProbaC!$F:$F,MATCH("Matematică ST-NAT"&amp;"||"&amp;$B60,Date_ProbaC!$K:$K,0))),"-")</f>
        <v>6.4735294117647104</v>
      </c>
      <c r="G60" s="16">
        <f>IFERROR(IF(ISBLANK(INDEX(Date_ProbaC!$G:$G,MATCH("Matematică ST-NAT"&amp;"||"&amp;$B60,Date_ProbaC!$K:$K,0))),"-",INDEX(Date_ProbaC!$G:$G,MATCH("Matematică ST-NAT"&amp;"||"&amp;$B60,Date_ProbaC!$K:$K,0))),"-")</f>
        <v>19</v>
      </c>
      <c r="H60" s="11">
        <f>IFERROR(IF(ISBLANK(INDEX(Date_ProbaC!$H:$H,MATCH("Matematică ST-NAT"&amp;"||"&amp;$B60,Date_ProbaC!$K:$K,0))),"-",INDEX(Date_ProbaC!$H:$H,MATCH("Matematică ST-NAT"&amp;"||"&amp;$B60,Date_ProbaC!$K:$K,0))),"-")</f>
        <v>3.40263157894737</v>
      </c>
      <c r="I60" s="16">
        <f>IFERROR(IF(ISBLANK(INDEX(Date_ProbaC!$I:$I,MATCH("Matematică ST-NAT"&amp;"||"&amp;$B60,Date_ProbaC!$K:$K,0))),"-",INDEX(Date_ProbaC!$I:$I,MATCH("Matematică ST-NAT"&amp;"||"&amp;$B60,Date_ProbaC!$K:$K,0))),"-")</f>
        <v>21</v>
      </c>
      <c r="J60" s="11">
        <f>IFERROR(IF(ISBLANK(INDEX(Date_ProbaC!$J:$J,MATCH("Matematică ST-NAT"&amp;"||"&amp;$B60,Date_ProbaC!$K:$K,0))),"-",INDEX(Date_ProbaC!$J:$J,MATCH("Matematică ST-NAT"&amp;"||"&amp;$B60,Date_ProbaC!$K:$K,0))),"-")</f>
        <v>5.2904761904761903</v>
      </c>
      <c r="K60" s="11">
        <f t="shared" si="2"/>
        <v>-1.18</v>
      </c>
    </row>
    <row r="61" spans="1:11" x14ac:dyDescent="0.2">
      <c r="A61" s="16">
        <v>11</v>
      </c>
      <c r="B61" s="17" t="s">
        <v>76</v>
      </c>
      <c r="C61" s="17" t="s">
        <v>41</v>
      </c>
      <c r="D61" s="16" t="s">
        <v>42</v>
      </c>
      <c r="E61" s="16" t="str">
        <f>IFERROR(IF(ISBLANK(INDEX(Date_ProbaC!$E:$E,MATCH("Matematică ST-NAT"&amp;"||"&amp;$B61,Date_ProbaC!$K:$K,0))),"-",INDEX(Date_ProbaC!$E:$E,MATCH("Matematică ST-NAT"&amp;"||"&amp;$B61,Date_ProbaC!$K:$K,0))),"-")</f>
        <v>-</v>
      </c>
      <c r="F61" s="11" t="str">
        <f>IFERROR(IF(ISBLANK(INDEX(Date_ProbaC!$F:$F,MATCH("Matematică ST-NAT"&amp;"||"&amp;$B61,Date_ProbaC!$K:$K,0))),"-",INDEX(Date_ProbaC!$F:$F,MATCH("Matematică ST-NAT"&amp;"||"&amp;$B61,Date_ProbaC!$K:$K,0))),"-")</f>
        <v>-</v>
      </c>
      <c r="G61" s="16">
        <f>IFERROR(IF(ISBLANK(INDEX(Date_ProbaC!$G:$G,MATCH("Matematică ST-NAT"&amp;"||"&amp;$B61,Date_ProbaC!$K:$K,0))),"-",INDEX(Date_ProbaC!$G:$G,MATCH("Matematică ST-NAT"&amp;"||"&amp;$B61,Date_ProbaC!$K:$K,0))),"-")</f>
        <v>4</v>
      </c>
      <c r="H61" s="11">
        <f>IFERROR(IF(ISBLANK(INDEX(Date_ProbaC!$H:$H,MATCH("Matematică ST-NAT"&amp;"||"&amp;$B61,Date_ProbaC!$K:$K,0))),"-",INDEX(Date_ProbaC!$H:$H,MATCH("Matematică ST-NAT"&amp;"||"&amp;$B61,Date_ProbaC!$K:$K,0))),"-")</f>
        <v>3.8374999999999999</v>
      </c>
      <c r="I61" s="16">
        <f>IFERROR(IF(ISBLANK(INDEX(Date_ProbaC!$I:$I,MATCH("Matematică ST-NAT"&amp;"||"&amp;$B61,Date_ProbaC!$K:$K,0))),"-",INDEX(Date_ProbaC!$I:$I,MATCH("Matematică ST-NAT"&amp;"||"&amp;$B61,Date_ProbaC!$K:$K,0))),"-")</f>
        <v>4</v>
      </c>
      <c r="J61" s="11">
        <f>IFERROR(IF(ISBLANK(INDEX(Date_ProbaC!$J:$J,MATCH("Matematică ST-NAT"&amp;"||"&amp;$B61,Date_ProbaC!$K:$K,0))),"-",INDEX(Date_ProbaC!$J:$J,MATCH("Matematică ST-NAT"&amp;"||"&amp;$B61,Date_ProbaC!$K:$K,0))),"-")</f>
        <v>4.8375000000000004</v>
      </c>
      <c r="K61" s="11" t="str">
        <f t="shared" si="2"/>
        <v>-</v>
      </c>
    </row>
    <row r="62" spans="1:11" x14ac:dyDescent="0.2">
      <c r="A62" s="16">
        <v>12</v>
      </c>
      <c r="B62" s="17" t="s">
        <v>92</v>
      </c>
      <c r="C62" s="17" t="s">
        <v>93</v>
      </c>
      <c r="D62" s="16" t="s">
        <v>39</v>
      </c>
      <c r="E62" s="16">
        <f>IFERROR(IF(ISBLANK(INDEX(Date_ProbaC!$E:$E,MATCH("Matematică ST-NAT"&amp;"||"&amp;$B62,Date_ProbaC!$K:$K,0))),"-",INDEX(Date_ProbaC!$E:$E,MATCH("Matematică ST-NAT"&amp;"||"&amp;$B62,Date_ProbaC!$K:$K,0))),"-")</f>
        <v>17</v>
      </c>
      <c r="F62" s="11">
        <f>IFERROR(IF(ISBLANK(INDEX(Date_ProbaC!$F:$F,MATCH("Matematică ST-NAT"&amp;"||"&amp;$B62,Date_ProbaC!$K:$K,0))),"-",INDEX(Date_ProbaC!$F:$F,MATCH("Matematică ST-NAT"&amp;"||"&amp;$B62,Date_ProbaC!$K:$K,0))),"-")</f>
        <v>4.5294117647058796</v>
      </c>
      <c r="G62" s="16">
        <f>IFERROR(IF(ISBLANK(INDEX(Date_ProbaC!$G:$G,MATCH("Matematică ST-NAT"&amp;"||"&amp;$B62,Date_ProbaC!$K:$K,0))),"-",INDEX(Date_ProbaC!$G:$G,MATCH("Matematică ST-NAT"&amp;"||"&amp;$B62,Date_ProbaC!$K:$K,0))),"-")</f>
        <v>15</v>
      </c>
      <c r="H62" s="11">
        <f>IFERROR(IF(ISBLANK(INDEX(Date_ProbaC!$H:$H,MATCH("Matematică ST-NAT"&amp;"||"&amp;$B62,Date_ProbaC!$K:$K,0))),"-",INDEX(Date_ProbaC!$H:$H,MATCH("Matematică ST-NAT"&amp;"||"&amp;$B62,Date_ProbaC!$K:$K,0))),"-")</f>
        <v>4.3433333333333302</v>
      </c>
      <c r="I62" s="16">
        <f>IFERROR(IF(ISBLANK(INDEX(Date_ProbaC!$I:$I,MATCH("Matematică ST-NAT"&amp;"||"&amp;$B62,Date_ProbaC!$K:$K,0))),"-",INDEX(Date_ProbaC!$I:$I,MATCH("Matematică ST-NAT"&amp;"||"&amp;$B62,Date_ProbaC!$K:$K,0))),"-")</f>
        <v>2</v>
      </c>
      <c r="J62" s="11">
        <f>IFERROR(IF(ISBLANK(INDEX(Date_ProbaC!$J:$J,MATCH("Matematică ST-NAT"&amp;"||"&amp;$B62,Date_ProbaC!$K:$K,0))),"-",INDEX(Date_ProbaC!$J:$J,MATCH("Matematică ST-NAT"&amp;"||"&amp;$B62,Date_ProbaC!$K:$K,0))),"-")</f>
        <v>3.55</v>
      </c>
      <c r="K62" s="11">
        <f t="shared" si="2"/>
        <v>-0.98</v>
      </c>
    </row>
    <row r="63" spans="1:11" x14ac:dyDescent="0.2">
      <c r="A63" s="1" t="s">
        <v>115</v>
      </c>
      <c r="B63" s="1"/>
      <c r="C63" s="1"/>
      <c r="D63" s="1"/>
      <c r="E63" s="1"/>
      <c r="F63" s="1"/>
      <c r="G63" s="1"/>
      <c r="H63" s="1"/>
      <c r="I63" s="1"/>
      <c r="J63" s="1"/>
      <c r="K63" s="1"/>
    </row>
    <row r="64" spans="1:11" ht="28" x14ac:dyDescent="0.2">
      <c r="A64" s="12" t="s">
        <v>100</v>
      </c>
      <c r="B64" s="12" t="s">
        <v>22</v>
      </c>
      <c r="C64" s="12" t="s">
        <v>23</v>
      </c>
      <c r="D64" s="12" t="s">
        <v>24</v>
      </c>
      <c r="E64" s="12" t="s">
        <v>135</v>
      </c>
      <c r="F64" s="12" t="s">
        <v>136</v>
      </c>
      <c r="G64" s="12" t="s">
        <v>137</v>
      </c>
      <c r="H64" s="12" t="s">
        <v>138</v>
      </c>
      <c r="I64" s="12" t="s">
        <v>139</v>
      </c>
      <c r="J64" s="12" t="s">
        <v>140</v>
      </c>
      <c r="K64" s="12" t="s">
        <v>103</v>
      </c>
    </row>
    <row r="65" spans="1:11" x14ac:dyDescent="0.2">
      <c r="A65" s="16">
        <v>1</v>
      </c>
      <c r="B65" s="17" t="s">
        <v>94</v>
      </c>
      <c r="C65" s="17" t="s">
        <v>95</v>
      </c>
      <c r="D65" s="16" t="s">
        <v>39</v>
      </c>
      <c r="E65" s="16">
        <f>IFERROR(IF(ISBLANK(INDEX(Date_ProbaC!$E:$E,MATCH("Matematică TEHN"&amp;"||"&amp;$B65,Date_ProbaC!$K:$K,0))),"-",INDEX(Date_ProbaC!$E:$E,MATCH("Matematică TEHN"&amp;"||"&amp;$B65,Date_ProbaC!$K:$K,0))),"-")</f>
        <v>3</v>
      </c>
      <c r="F65" s="11">
        <f>IFERROR(IF(ISBLANK(INDEX(Date_ProbaC!$F:$F,MATCH("Matematică TEHN"&amp;"||"&amp;$B65,Date_ProbaC!$K:$K,0))),"-",INDEX(Date_ProbaC!$F:$F,MATCH("Matematică TEHN"&amp;"||"&amp;$B65,Date_ProbaC!$K:$K,0))),"-")</f>
        <v>6.2</v>
      </c>
      <c r="G65" s="16" t="str">
        <f>IFERROR(IF(ISBLANK(INDEX(Date_ProbaC!$G:$G,MATCH("Matematică TEHN"&amp;"||"&amp;$B65,Date_ProbaC!$K:$K,0))),"-",INDEX(Date_ProbaC!$G:$G,MATCH("Matematică TEHN"&amp;"||"&amp;$B65,Date_ProbaC!$K:$K,0))),"-")</f>
        <v>-</v>
      </c>
      <c r="H65" s="11" t="str">
        <f>IFERROR(IF(ISBLANK(INDEX(Date_ProbaC!$H:$H,MATCH("Matematică TEHN"&amp;"||"&amp;$B65,Date_ProbaC!$K:$K,0))),"-",INDEX(Date_ProbaC!$H:$H,MATCH("Matematică TEHN"&amp;"||"&amp;$B65,Date_ProbaC!$K:$K,0))),"-")</f>
        <v>-</v>
      </c>
      <c r="I65" s="16">
        <f>IFERROR(IF(ISBLANK(INDEX(Date_ProbaC!$I:$I,MATCH("Matematică TEHN"&amp;"||"&amp;$B65,Date_ProbaC!$K:$K,0))),"-",INDEX(Date_ProbaC!$I:$I,MATCH("Matematică TEHN"&amp;"||"&amp;$B65,Date_ProbaC!$K:$K,0))),"-")</f>
        <v>1</v>
      </c>
      <c r="J65" s="11">
        <f>IFERROR(IF(ISBLANK(INDEX(Date_ProbaC!$J:$J,MATCH("Matematică TEHN"&amp;"||"&amp;$B65,Date_ProbaC!$K:$K,0))),"-",INDEX(Date_ProbaC!$J:$J,MATCH("Matematică TEHN"&amp;"||"&amp;$B65,Date_ProbaC!$K:$K,0))),"-")</f>
        <v>8.65</v>
      </c>
      <c r="K65" s="11">
        <f t="shared" ref="K65:K93" si="3">IFERROR(ROUND(J65-F65,2),"-")</f>
        <v>2.4500000000000002</v>
      </c>
    </row>
    <row r="66" spans="1:11" x14ac:dyDescent="0.2">
      <c r="A66" s="16">
        <v>2</v>
      </c>
      <c r="B66" s="17" t="s">
        <v>79</v>
      </c>
      <c r="C66" s="17" t="s">
        <v>41</v>
      </c>
      <c r="D66" s="16" t="s">
        <v>39</v>
      </c>
      <c r="E66" s="16" t="str">
        <f>IFERROR(IF(ISBLANK(INDEX(Date_ProbaC!$E:$E,MATCH("Matematică TEHN"&amp;"||"&amp;$B66,Date_ProbaC!$K:$K,0))),"-",INDEX(Date_ProbaC!$E:$E,MATCH("Matematică TEHN"&amp;"||"&amp;$B66,Date_ProbaC!$K:$K,0))),"-")</f>
        <v>-</v>
      </c>
      <c r="F66" s="11" t="str">
        <f>IFERROR(IF(ISBLANK(INDEX(Date_ProbaC!$F:$F,MATCH("Matematică TEHN"&amp;"||"&amp;$B66,Date_ProbaC!$K:$K,0))),"-",INDEX(Date_ProbaC!$F:$F,MATCH("Matematică TEHN"&amp;"||"&amp;$B66,Date_ProbaC!$K:$K,0))),"-")</f>
        <v>-</v>
      </c>
      <c r="G66" s="16" t="str">
        <f>IFERROR(IF(ISBLANK(INDEX(Date_ProbaC!$G:$G,MATCH("Matematică TEHN"&amp;"||"&amp;$B66,Date_ProbaC!$K:$K,0))),"-",INDEX(Date_ProbaC!$G:$G,MATCH("Matematică TEHN"&amp;"||"&amp;$B66,Date_ProbaC!$K:$K,0))),"-")</f>
        <v>-</v>
      </c>
      <c r="H66" s="11" t="str">
        <f>IFERROR(IF(ISBLANK(INDEX(Date_ProbaC!$H:$H,MATCH("Matematică TEHN"&amp;"||"&amp;$B66,Date_ProbaC!$K:$K,0))),"-",INDEX(Date_ProbaC!$H:$H,MATCH("Matematică TEHN"&amp;"||"&amp;$B66,Date_ProbaC!$K:$K,0))),"-")</f>
        <v>-</v>
      </c>
      <c r="I66" s="16">
        <f>IFERROR(IF(ISBLANK(INDEX(Date_ProbaC!$I:$I,MATCH("Matematică TEHN"&amp;"||"&amp;$B66,Date_ProbaC!$K:$K,0))),"-",INDEX(Date_ProbaC!$I:$I,MATCH("Matematică TEHN"&amp;"||"&amp;$B66,Date_ProbaC!$K:$K,0))),"-")</f>
        <v>3</v>
      </c>
      <c r="J66" s="11">
        <f>IFERROR(IF(ISBLANK(INDEX(Date_ProbaC!$J:$J,MATCH("Matematică TEHN"&amp;"||"&amp;$B66,Date_ProbaC!$K:$K,0))),"-",INDEX(Date_ProbaC!$J:$J,MATCH("Matematică TEHN"&amp;"||"&amp;$B66,Date_ProbaC!$K:$K,0))),"-")</f>
        <v>7.3</v>
      </c>
      <c r="K66" s="11" t="str">
        <f t="shared" si="3"/>
        <v>-</v>
      </c>
    </row>
    <row r="67" spans="1:11" x14ac:dyDescent="0.2">
      <c r="A67" s="16">
        <v>3</v>
      </c>
      <c r="B67" s="17" t="s">
        <v>43</v>
      </c>
      <c r="C67" s="17" t="s">
        <v>41</v>
      </c>
      <c r="D67" s="16" t="s">
        <v>42</v>
      </c>
      <c r="E67" s="16">
        <f>IFERROR(IF(ISBLANK(INDEX(Date_ProbaC!$E:$E,MATCH("Matematică TEHN"&amp;"||"&amp;$B67,Date_ProbaC!$K:$K,0))),"-",INDEX(Date_ProbaC!$E:$E,MATCH("Matematică TEHN"&amp;"||"&amp;$B67,Date_ProbaC!$K:$K,0))),"-")</f>
        <v>149</v>
      </c>
      <c r="F67" s="11">
        <f>IFERROR(IF(ISBLANK(INDEX(Date_ProbaC!$F:$F,MATCH("Matematică TEHN"&amp;"||"&amp;$B67,Date_ProbaC!$K:$K,0))),"-",INDEX(Date_ProbaC!$F:$F,MATCH("Matematică TEHN"&amp;"||"&amp;$B67,Date_ProbaC!$K:$K,0))),"-")</f>
        <v>7.6966442953020104</v>
      </c>
      <c r="G67" s="16">
        <f>IFERROR(IF(ISBLANK(INDEX(Date_ProbaC!$G:$G,MATCH("Matematică TEHN"&amp;"||"&amp;$B67,Date_ProbaC!$K:$K,0))),"-",INDEX(Date_ProbaC!$G:$G,MATCH("Matematică TEHN"&amp;"||"&amp;$B67,Date_ProbaC!$K:$K,0))),"-")</f>
        <v>120</v>
      </c>
      <c r="H67" s="11">
        <f>IFERROR(IF(ISBLANK(INDEX(Date_ProbaC!$H:$H,MATCH("Matematică TEHN"&amp;"||"&amp;$B67,Date_ProbaC!$K:$K,0))),"-",INDEX(Date_ProbaC!$H:$H,MATCH("Matematică TEHN"&amp;"||"&amp;$B67,Date_ProbaC!$K:$K,0))),"-")</f>
        <v>6.6008333333333304</v>
      </c>
      <c r="I67" s="16">
        <f>IFERROR(IF(ISBLANK(INDEX(Date_ProbaC!$I:$I,MATCH("Matematică TEHN"&amp;"||"&amp;$B67,Date_ProbaC!$K:$K,0))),"-",INDEX(Date_ProbaC!$I:$I,MATCH("Matematică TEHN"&amp;"||"&amp;$B67,Date_ProbaC!$K:$K,0))),"-")</f>
        <v>162</v>
      </c>
      <c r="J67" s="11">
        <f>IFERROR(IF(ISBLANK(INDEX(Date_ProbaC!$J:$J,MATCH("Matematică TEHN"&amp;"||"&amp;$B67,Date_ProbaC!$K:$K,0))),"-",INDEX(Date_ProbaC!$J:$J,MATCH("Matematică TEHN"&amp;"||"&amp;$B67,Date_ProbaC!$K:$K,0))),"-")</f>
        <v>6.9314814814814802</v>
      </c>
      <c r="K67" s="11">
        <f t="shared" si="3"/>
        <v>-0.77</v>
      </c>
    </row>
    <row r="68" spans="1:11" x14ac:dyDescent="0.2">
      <c r="A68" s="16">
        <v>4</v>
      </c>
      <c r="B68" s="17" t="s">
        <v>49</v>
      </c>
      <c r="C68" s="17" t="s">
        <v>41</v>
      </c>
      <c r="D68" s="16" t="s">
        <v>39</v>
      </c>
      <c r="E68" s="16">
        <f>IFERROR(IF(ISBLANK(INDEX(Date_ProbaC!$E:$E,MATCH("Matematică TEHN"&amp;"||"&amp;$B68,Date_ProbaC!$K:$K,0))),"-",INDEX(Date_ProbaC!$E:$E,MATCH("Matematică TEHN"&amp;"||"&amp;$B68,Date_ProbaC!$K:$K,0))),"-")</f>
        <v>22</v>
      </c>
      <c r="F68" s="11">
        <f>IFERROR(IF(ISBLANK(INDEX(Date_ProbaC!$F:$F,MATCH("Matematică TEHN"&amp;"||"&amp;$B68,Date_ProbaC!$K:$K,0))),"-",INDEX(Date_ProbaC!$F:$F,MATCH("Matematică TEHN"&amp;"||"&amp;$B68,Date_ProbaC!$K:$K,0))),"-")</f>
        <v>6.5363636363636397</v>
      </c>
      <c r="G68" s="16">
        <f>IFERROR(IF(ISBLANK(INDEX(Date_ProbaC!$G:$G,MATCH("Matematică TEHN"&amp;"||"&amp;$B68,Date_ProbaC!$K:$K,0))),"-",INDEX(Date_ProbaC!$G:$G,MATCH("Matematică TEHN"&amp;"||"&amp;$B68,Date_ProbaC!$K:$K,0))),"-")</f>
        <v>23</v>
      </c>
      <c r="H68" s="11">
        <f>IFERROR(IF(ISBLANK(INDEX(Date_ProbaC!$H:$H,MATCH("Matematică TEHN"&amp;"||"&amp;$B68,Date_ProbaC!$K:$K,0))),"-",INDEX(Date_ProbaC!$H:$H,MATCH("Matematică TEHN"&amp;"||"&amp;$B68,Date_ProbaC!$K:$K,0))),"-")</f>
        <v>6.3456521739130398</v>
      </c>
      <c r="I68" s="16">
        <f>IFERROR(IF(ISBLANK(INDEX(Date_ProbaC!$I:$I,MATCH("Matematică TEHN"&amp;"||"&amp;$B68,Date_ProbaC!$K:$K,0))),"-",INDEX(Date_ProbaC!$I:$I,MATCH("Matematică TEHN"&amp;"||"&amp;$B68,Date_ProbaC!$K:$K,0))),"-")</f>
        <v>21</v>
      </c>
      <c r="J68" s="11">
        <f>IFERROR(IF(ISBLANK(INDEX(Date_ProbaC!$J:$J,MATCH("Matematică TEHN"&amp;"||"&amp;$B68,Date_ProbaC!$K:$K,0))),"-",INDEX(Date_ProbaC!$J:$J,MATCH("Matematică TEHN"&amp;"||"&amp;$B68,Date_ProbaC!$K:$K,0))),"-")</f>
        <v>6.35952380952381</v>
      </c>
      <c r="K68" s="11">
        <f t="shared" si="3"/>
        <v>-0.18</v>
      </c>
    </row>
    <row r="69" spans="1:11" x14ac:dyDescent="0.2">
      <c r="A69" s="16">
        <v>5</v>
      </c>
      <c r="B69" s="17" t="s">
        <v>76</v>
      </c>
      <c r="C69" s="17" t="s">
        <v>41</v>
      </c>
      <c r="D69" s="16" t="s">
        <v>42</v>
      </c>
      <c r="E69" s="16">
        <f>IFERROR(IF(ISBLANK(INDEX(Date_ProbaC!$E:$E,MATCH("Matematică TEHN"&amp;"||"&amp;$B69,Date_ProbaC!$K:$K,0))),"-",INDEX(Date_ProbaC!$E:$E,MATCH("Matematică TEHN"&amp;"||"&amp;$B69,Date_ProbaC!$K:$K,0))),"-")</f>
        <v>95</v>
      </c>
      <c r="F69" s="11">
        <f>IFERROR(IF(ISBLANK(INDEX(Date_ProbaC!$F:$F,MATCH("Matematică TEHN"&amp;"||"&amp;$B69,Date_ProbaC!$K:$K,0))),"-",INDEX(Date_ProbaC!$F:$F,MATCH("Matematică TEHN"&amp;"||"&amp;$B69,Date_ProbaC!$K:$K,0))),"-")</f>
        <v>6.3784210526315803</v>
      </c>
      <c r="G69" s="16">
        <f>IFERROR(IF(ISBLANK(INDEX(Date_ProbaC!$G:$G,MATCH("Matematică TEHN"&amp;"||"&amp;$B69,Date_ProbaC!$K:$K,0))),"-",INDEX(Date_ProbaC!$G:$G,MATCH("Matematică TEHN"&amp;"||"&amp;$B69,Date_ProbaC!$K:$K,0))),"-")</f>
        <v>78</v>
      </c>
      <c r="H69" s="11">
        <f>IFERROR(IF(ISBLANK(INDEX(Date_ProbaC!$H:$H,MATCH("Matematică TEHN"&amp;"||"&amp;$B69,Date_ProbaC!$K:$K,0))),"-",INDEX(Date_ProbaC!$H:$H,MATCH("Matematică TEHN"&amp;"||"&amp;$B69,Date_ProbaC!$K:$K,0))),"-")</f>
        <v>5.5621794871794901</v>
      </c>
      <c r="I69" s="16">
        <f>IFERROR(IF(ISBLANK(INDEX(Date_ProbaC!$I:$I,MATCH("Matematică TEHN"&amp;"||"&amp;$B69,Date_ProbaC!$K:$K,0))),"-",INDEX(Date_ProbaC!$I:$I,MATCH("Matematică TEHN"&amp;"||"&amp;$B69,Date_ProbaC!$K:$K,0))),"-")</f>
        <v>96</v>
      </c>
      <c r="J69" s="11">
        <f>IFERROR(IF(ISBLANK(INDEX(Date_ProbaC!$J:$J,MATCH("Matematică TEHN"&amp;"||"&amp;$B69,Date_ProbaC!$K:$K,0))),"-",INDEX(Date_ProbaC!$J:$J,MATCH("Matematică TEHN"&amp;"||"&amp;$B69,Date_ProbaC!$K:$K,0))),"-")</f>
        <v>6.3171875000000002</v>
      </c>
      <c r="K69" s="11">
        <f t="shared" si="3"/>
        <v>-0.06</v>
      </c>
    </row>
    <row r="70" spans="1:11" x14ac:dyDescent="0.2">
      <c r="A70" s="16">
        <v>6</v>
      </c>
      <c r="B70" s="17" t="s">
        <v>54</v>
      </c>
      <c r="C70" s="17" t="s">
        <v>51</v>
      </c>
      <c r="D70" s="16" t="s">
        <v>42</v>
      </c>
      <c r="E70" s="16">
        <f>IFERROR(IF(ISBLANK(INDEX(Date_ProbaC!$E:$E,MATCH("Matematică TEHN"&amp;"||"&amp;$B70,Date_ProbaC!$K:$K,0))),"-",INDEX(Date_ProbaC!$E:$E,MATCH("Matematică TEHN"&amp;"||"&amp;$B70,Date_ProbaC!$K:$K,0))),"-")</f>
        <v>32</v>
      </c>
      <c r="F70" s="11">
        <f>IFERROR(IF(ISBLANK(INDEX(Date_ProbaC!$F:$F,MATCH("Matematică TEHN"&amp;"||"&amp;$B70,Date_ProbaC!$K:$K,0))),"-",INDEX(Date_ProbaC!$F:$F,MATCH("Matematică TEHN"&amp;"||"&amp;$B70,Date_ProbaC!$K:$K,0))),"-")</f>
        <v>6.8718750000000002</v>
      </c>
      <c r="G70" s="16">
        <f>IFERROR(IF(ISBLANK(INDEX(Date_ProbaC!$G:$G,MATCH("Matematică TEHN"&amp;"||"&amp;$B70,Date_ProbaC!$K:$K,0))),"-",INDEX(Date_ProbaC!$G:$G,MATCH("Matematică TEHN"&amp;"||"&amp;$B70,Date_ProbaC!$K:$K,0))),"-")</f>
        <v>25</v>
      </c>
      <c r="H70" s="11">
        <f>IFERROR(IF(ISBLANK(INDEX(Date_ProbaC!$H:$H,MATCH("Matematică TEHN"&amp;"||"&amp;$B70,Date_ProbaC!$K:$K,0))),"-",INDEX(Date_ProbaC!$H:$H,MATCH("Matematică TEHN"&amp;"||"&amp;$B70,Date_ProbaC!$K:$K,0))),"-")</f>
        <v>6.306</v>
      </c>
      <c r="I70" s="16">
        <f>IFERROR(IF(ISBLANK(INDEX(Date_ProbaC!$I:$I,MATCH("Matematică TEHN"&amp;"||"&amp;$B70,Date_ProbaC!$K:$K,0))),"-",INDEX(Date_ProbaC!$I:$I,MATCH("Matematică TEHN"&amp;"||"&amp;$B70,Date_ProbaC!$K:$K,0))),"-")</f>
        <v>34</v>
      </c>
      <c r="J70" s="11">
        <f>IFERROR(IF(ISBLANK(INDEX(Date_ProbaC!$J:$J,MATCH("Matematică TEHN"&amp;"||"&amp;$B70,Date_ProbaC!$K:$K,0))),"-",INDEX(Date_ProbaC!$J:$J,MATCH("Matematică TEHN"&amp;"||"&amp;$B70,Date_ProbaC!$K:$K,0))),"-")</f>
        <v>5.9426470588235301</v>
      </c>
      <c r="K70" s="11">
        <f t="shared" si="3"/>
        <v>-0.93</v>
      </c>
    </row>
    <row r="71" spans="1:11" x14ac:dyDescent="0.2">
      <c r="A71" s="16">
        <v>7</v>
      </c>
      <c r="B71" s="17" t="s">
        <v>82</v>
      </c>
      <c r="C71" s="17" t="s">
        <v>83</v>
      </c>
      <c r="D71" s="16" t="s">
        <v>39</v>
      </c>
      <c r="E71" s="16">
        <f>IFERROR(IF(ISBLANK(INDEX(Date_ProbaC!$E:$E,MATCH("Matematică TEHN"&amp;"||"&amp;$B71,Date_ProbaC!$K:$K,0))),"-",INDEX(Date_ProbaC!$E:$E,MATCH("Matematică TEHN"&amp;"||"&amp;$B71,Date_ProbaC!$K:$K,0))),"-")</f>
        <v>24</v>
      </c>
      <c r="F71" s="11">
        <f>IFERROR(IF(ISBLANK(INDEX(Date_ProbaC!$F:$F,MATCH("Matematică TEHN"&amp;"||"&amp;$B71,Date_ProbaC!$K:$K,0))),"-",INDEX(Date_ProbaC!$F:$F,MATCH("Matematică TEHN"&amp;"||"&amp;$B71,Date_ProbaC!$K:$K,0))),"-")</f>
        <v>6.1979166666666696</v>
      </c>
      <c r="G71" s="16">
        <f>IFERROR(IF(ISBLANK(INDEX(Date_ProbaC!$G:$G,MATCH("Matematică TEHN"&amp;"||"&amp;$B71,Date_ProbaC!$K:$K,0))),"-",INDEX(Date_ProbaC!$G:$G,MATCH("Matematică TEHN"&amp;"||"&amp;$B71,Date_ProbaC!$K:$K,0))),"-")</f>
        <v>21</v>
      </c>
      <c r="H71" s="11">
        <f>IFERROR(IF(ISBLANK(INDEX(Date_ProbaC!$H:$H,MATCH("Matematică TEHN"&amp;"||"&amp;$B71,Date_ProbaC!$K:$K,0))),"-",INDEX(Date_ProbaC!$H:$H,MATCH("Matematică TEHN"&amp;"||"&amp;$B71,Date_ProbaC!$K:$K,0))),"-")</f>
        <v>4.7952380952381004</v>
      </c>
      <c r="I71" s="16">
        <f>IFERROR(IF(ISBLANK(INDEX(Date_ProbaC!$I:$I,MATCH("Matematică TEHN"&amp;"||"&amp;$B71,Date_ProbaC!$K:$K,0))),"-",INDEX(Date_ProbaC!$I:$I,MATCH("Matematică TEHN"&amp;"||"&amp;$B71,Date_ProbaC!$K:$K,0))),"-")</f>
        <v>22</v>
      </c>
      <c r="J71" s="11">
        <f>IFERROR(IF(ISBLANK(INDEX(Date_ProbaC!$J:$J,MATCH("Matematică TEHN"&amp;"||"&amp;$B71,Date_ProbaC!$K:$K,0))),"-",INDEX(Date_ProbaC!$J:$J,MATCH("Matematică TEHN"&amp;"||"&amp;$B71,Date_ProbaC!$K:$K,0))),"-")</f>
        <v>5.52727272727273</v>
      </c>
      <c r="K71" s="11">
        <f t="shared" si="3"/>
        <v>-0.67</v>
      </c>
    </row>
    <row r="72" spans="1:11" x14ac:dyDescent="0.2">
      <c r="A72" s="16">
        <v>8</v>
      </c>
      <c r="B72" s="17" t="s">
        <v>48</v>
      </c>
      <c r="C72" s="17" t="s">
        <v>41</v>
      </c>
      <c r="D72" s="16" t="s">
        <v>42</v>
      </c>
      <c r="E72" s="16">
        <f>IFERROR(IF(ISBLANK(INDEX(Date_ProbaC!$E:$E,MATCH("Matematică TEHN"&amp;"||"&amp;$B72,Date_ProbaC!$K:$K,0))),"-",INDEX(Date_ProbaC!$E:$E,MATCH("Matematică TEHN"&amp;"||"&amp;$B72,Date_ProbaC!$K:$K,0))),"-")</f>
        <v>18</v>
      </c>
      <c r="F72" s="11">
        <f>IFERROR(IF(ISBLANK(INDEX(Date_ProbaC!$F:$F,MATCH("Matematică TEHN"&amp;"||"&amp;$B72,Date_ProbaC!$K:$K,0))),"-",INDEX(Date_ProbaC!$F:$F,MATCH("Matematică TEHN"&amp;"||"&amp;$B72,Date_ProbaC!$K:$K,0))),"-")</f>
        <v>6.87777777777778</v>
      </c>
      <c r="G72" s="16">
        <f>IFERROR(IF(ISBLANK(INDEX(Date_ProbaC!$G:$G,MATCH("Matematică TEHN"&amp;"||"&amp;$B72,Date_ProbaC!$K:$K,0))),"-",INDEX(Date_ProbaC!$G:$G,MATCH("Matematică TEHN"&amp;"||"&amp;$B72,Date_ProbaC!$K:$K,0))),"-")</f>
        <v>6</v>
      </c>
      <c r="H72" s="11">
        <f>IFERROR(IF(ISBLANK(INDEX(Date_ProbaC!$H:$H,MATCH("Matematică TEHN"&amp;"||"&amp;$B72,Date_ProbaC!$K:$K,0))),"-",INDEX(Date_ProbaC!$H:$H,MATCH("Matematică TEHN"&amp;"||"&amp;$B72,Date_ProbaC!$K:$K,0))),"-")</f>
        <v>5.0833333333333304</v>
      </c>
      <c r="I72" s="16">
        <f>IFERROR(IF(ISBLANK(INDEX(Date_ProbaC!$I:$I,MATCH("Matematică TEHN"&amp;"||"&amp;$B72,Date_ProbaC!$K:$K,0))),"-",INDEX(Date_ProbaC!$I:$I,MATCH("Matematică TEHN"&amp;"||"&amp;$B72,Date_ProbaC!$K:$K,0))),"-")</f>
        <v>15</v>
      </c>
      <c r="J72" s="11">
        <f>IFERROR(IF(ISBLANK(INDEX(Date_ProbaC!$J:$J,MATCH("Matematică TEHN"&amp;"||"&amp;$B72,Date_ProbaC!$K:$K,0))),"-",INDEX(Date_ProbaC!$J:$J,MATCH("Matematică TEHN"&amp;"||"&amp;$B72,Date_ProbaC!$K:$K,0))),"-")</f>
        <v>5.3266666666666698</v>
      </c>
      <c r="K72" s="11">
        <f t="shared" si="3"/>
        <v>-1.55</v>
      </c>
    </row>
    <row r="73" spans="1:11" x14ac:dyDescent="0.2">
      <c r="A73" s="16">
        <v>9</v>
      </c>
      <c r="B73" s="17" t="s">
        <v>62</v>
      </c>
      <c r="C73" s="17" t="s">
        <v>63</v>
      </c>
      <c r="D73" s="16" t="s">
        <v>42</v>
      </c>
      <c r="E73" s="16">
        <f>IFERROR(IF(ISBLANK(INDEX(Date_ProbaC!$E:$E,MATCH("Matematică TEHN"&amp;"||"&amp;$B73,Date_ProbaC!$K:$K,0))),"-",INDEX(Date_ProbaC!$E:$E,MATCH("Matematică TEHN"&amp;"||"&amp;$B73,Date_ProbaC!$K:$K,0))),"-")</f>
        <v>24</v>
      </c>
      <c r="F73" s="11">
        <f>IFERROR(IF(ISBLANK(INDEX(Date_ProbaC!$F:$F,MATCH("Matematică TEHN"&amp;"||"&amp;$B73,Date_ProbaC!$K:$K,0))),"-",INDEX(Date_ProbaC!$F:$F,MATCH("Matematică TEHN"&amp;"||"&amp;$B73,Date_ProbaC!$K:$K,0))),"-")</f>
        <v>7.1229166666666703</v>
      </c>
      <c r="G73" s="16">
        <f>IFERROR(IF(ISBLANK(INDEX(Date_ProbaC!$G:$G,MATCH("Matematică TEHN"&amp;"||"&amp;$B73,Date_ProbaC!$K:$K,0))),"-",INDEX(Date_ProbaC!$G:$G,MATCH("Matematică TEHN"&amp;"||"&amp;$B73,Date_ProbaC!$K:$K,0))),"-")</f>
        <v>20</v>
      </c>
      <c r="H73" s="11">
        <f>IFERROR(IF(ISBLANK(INDEX(Date_ProbaC!$H:$H,MATCH("Matematică TEHN"&amp;"||"&amp;$B73,Date_ProbaC!$K:$K,0))),"-",INDEX(Date_ProbaC!$H:$H,MATCH("Matematică TEHN"&amp;"||"&amp;$B73,Date_ProbaC!$K:$K,0))),"-")</f>
        <v>5.9175000000000004</v>
      </c>
      <c r="I73" s="16">
        <f>IFERROR(IF(ISBLANK(INDEX(Date_ProbaC!$I:$I,MATCH("Matematică TEHN"&amp;"||"&amp;$B73,Date_ProbaC!$K:$K,0))),"-",INDEX(Date_ProbaC!$I:$I,MATCH("Matematică TEHN"&amp;"||"&amp;$B73,Date_ProbaC!$K:$K,0))),"-")</f>
        <v>3</v>
      </c>
      <c r="J73" s="11">
        <f>IFERROR(IF(ISBLANK(INDEX(Date_ProbaC!$J:$J,MATCH("Matematică TEHN"&amp;"||"&amp;$B73,Date_ProbaC!$K:$K,0))),"-",INDEX(Date_ProbaC!$J:$J,MATCH("Matematică TEHN"&amp;"||"&amp;$B73,Date_ProbaC!$K:$K,0))),"-")</f>
        <v>5.2666666666666702</v>
      </c>
      <c r="K73" s="11">
        <f t="shared" si="3"/>
        <v>-1.86</v>
      </c>
    </row>
    <row r="74" spans="1:11" x14ac:dyDescent="0.2">
      <c r="A74" s="16">
        <v>10</v>
      </c>
      <c r="B74" s="17" t="s">
        <v>66</v>
      </c>
      <c r="C74" s="17" t="s">
        <v>41</v>
      </c>
      <c r="D74" s="16" t="s">
        <v>42</v>
      </c>
      <c r="E74" s="16">
        <f>IFERROR(IF(ISBLANK(INDEX(Date_ProbaC!$E:$E,MATCH("Matematică TEHN"&amp;"||"&amp;$B74,Date_ProbaC!$K:$K,0))),"-",INDEX(Date_ProbaC!$E:$E,MATCH("Matematică TEHN"&amp;"||"&amp;$B74,Date_ProbaC!$K:$K,0))),"-")</f>
        <v>5</v>
      </c>
      <c r="F74" s="11">
        <f>IFERROR(IF(ISBLANK(INDEX(Date_ProbaC!$F:$F,MATCH("Matematică TEHN"&amp;"||"&amp;$B74,Date_ProbaC!$K:$K,0))),"-",INDEX(Date_ProbaC!$F:$F,MATCH("Matematică TEHN"&amp;"||"&amp;$B74,Date_ProbaC!$K:$K,0))),"-")</f>
        <v>5.34</v>
      </c>
      <c r="G74" s="16">
        <f>IFERROR(IF(ISBLANK(INDEX(Date_ProbaC!$G:$G,MATCH("Matematică TEHN"&amp;"||"&amp;$B74,Date_ProbaC!$K:$K,0))),"-",INDEX(Date_ProbaC!$G:$G,MATCH("Matematică TEHN"&amp;"||"&amp;$B74,Date_ProbaC!$K:$K,0))),"-")</f>
        <v>11</v>
      </c>
      <c r="H74" s="11">
        <f>IFERROR(IF(ISBLANK(INDEX(Date_ProbaC!$H:$H,MATCH("Matematică TEHN"&amp;"||"&amp;$B74,Date_ProbaC!$K:$K,0))),"-",INDEX(Date_ProbaC!$H:$H,MATCH("Matematică TEHN"&amp;"||"&amp;$B74,Date_ProbaC!$K:$K,0))),"-")</f>
        <v>5.2454545454545496</v>
      </c>
      <c r="I74" s="16">
        <f>IFERROR(IF(ISBLANK(INDEX(Date_ProbaC!$I:$I,MATCH("Matematică TEHN"&amp;"||"&amp;$B74,Date_ProbaC!$K:$K,0))),"-",INDEX(Date_ProbaC!$I:$I,MATCH("Matematică TEHN"&amp;"||"&amp;$B74,Date_ProbaC!$K:$K,0))),"-")</f>
        <v>67</v>
      </c>
      <c r="J74" s="11">
        <f>IFERROR(IF(ISBLANK(INDEX(Date_ProbaC!$J:$J,MATCH("Matematică TEHN"&amp;"||"&amp;$B74,Date_ProbaC!$K:$K,0))),"-",INDEX(Date_ProbaC!$J:$J,MATCH("Matematică TEHN"&amp;"||"&amp;$B74,Date_ProbaC!$K:$K,0))),"-")</f>
        <v>5.2119402985074599</v>
      </c>
      <c r="K74" s="11">
        <f t="shared" si="3"/>
        <v>-0.13</v>
      </c>
    </row>
    <row r="75" spans="1:11" x14ac:dyDescent="0.2">
      <c r="A75" s="16">
        <v>11</v>
      </c>
      <c r="B75" s="17" t="s">
        <v>80</v>
      </c>
      <c r="C75" s="17" t="s">
        <v>81</v>
      </c>
      <c r="D75" s="16" t="s">
        <v>39</v>
      </c>
      <c r="E75" s="16">
        <f>IFERROR(IF(ISBLANK(INDEX(Date_ProbaC!$E:$E,MATCH("Matematică TEHN"&amp;"||"&amp;$B75,Date_ProbaC!$K:$K,0))),"-",INDEX(Date_ProbaC!$E:$E,MATCH("Matematică TEHN"&amp;"||"&amp;$B75,Date_ProbaC!$K:$K,0))),"-")</f>
        <v>12</v>
      </c>
      <c r="F75" s="11">
        <f>IFERROR(IF(ISBLANK(INDEX(Date_ProbaC!$F:$F,MATCH("Matematică TEHN"&amp;"||"&amp;$B75,Date_ProbaC!$K:$K,0))),"-",INDEX(Date_ProbaC!$F:$F,MATCH("Matematică TEHN"&amp;"||"&amp;$B75,Date_ProbaC!$K:$K,0))),"-")</f>
        <v>5.4916666666666698</v>
      </c>
      <c r="G75" s="16">
        <f>IFERROR(IF(ISBLANK(INDEX(Date_ProbaC!$G:$G,MATCH("Matematică TEHN"&amp;"||"&amp;$B75,Date_ProbaC!$K:$K,0))),"-",INDEX(Date_ProbaC!$G:$G,MATCH("Matematică TEHN"&amp;"||"&amp;$B75,Date_ProbaC!$K:$K,0))),"-")</f>
        <v>20</v>
      </c>
      <c r="H75" s="11">
        <f>IFERROR(IF(ISBLANK(INDEX(Date_ProbaC!$H:$H,MATCH("Matematică TEHN"&amp;"||"&amp;$B75,Date_ProbaC!$K:$K,0))),"-",INDEX(Date_ProbaC!$H:$H,MATCH("Matematică TEHN"&amp;"||"&amp;$B75,Date_ProbaC!$K:$K,0))),"-")</f>
        <v>6.1550000000000002</v>
      </c>
      <c r="I75" s="16">
        <f>IFERROR(IF(ISBLANK(INDEX(Date_ProbaC!$I:$I,MATCH("Matematică TEHN"&amp;"||"&amp;$B75,Date_ProbaC!$K:$K,0))),"-",INDEX(Date_ProbaC!$I:$I,MATCH("Matematică TEHN"&amp;"||"&amp;$B75,Date_ProbaC!$K:$K,0))),"-")</f>
        <v>19</v>
      </c>
      <c r="J75" s="11">
        <f>IFERROR(IF(ISBLANK(INDEX(Date_ProbaC!$J:$J,MATCH("Matematică TEHN"&amp;"||"&amp;$B75,Date_ProbaC!$K:$K,0))),"-",INDEX(Date_ProbaC!$J:$J,MATCH("Matematică TEHN"&amp;"||"&amp;$B75,Date_ProbaC!$K:$K,0))),"-")</f>
        <v>5.1289473684210503</v>
      </c>
      <c r="K75" s="11">
        <f t="shared" si="3"/>
        <v>-0.36</v>
      </c>
    </row>
    <row r="76" spans="1:11" x14ac:dyDescent="0.2">
      <c r="A76" s="16">
        <v>12</v>
      </c>
      <c r="B76" s="17" t="s">
        <v>78</v>
      </c>
      <c r="C76" s="17" t="s">
        <v>41</v>
      </c>
      <c r="D76" s="16" t="s">
        <v>42</v>
      </c>
      <c r="E76" s="16">
        <f>IFERROR(IF(ISBLANK(INDEX(Date_ProbaC!$E:$E,MATCH("Matematică TEHN"&amp;"||"&amp;$B76,Date_ProbaC!$K:$K,0))),"-",INDEX(Date_ProbaC!$E:$E,MATCH("Matematică TEHN"&amp;"||"&amp;$B76,Date_ProbaC!$K:$K,0))),"-")</f>
        <v>10</v>
      </c>
      <c r="F76" s="11">
        <f>IFERROR(IF(ISBLANK(INDEX(Date_ProbaC!$F:$F,MATCH("Matematică TEHN"&amp;"||"&amp;$B76,Date_ProbaC!$K:$K,0))),"-",INDEX(Date_ProbaC!$F:$F,MATCH("Matematică TEHN"&amp;"||"&amp;$B76,Date_ProbaC!$K:$K,0))),"-")</f>
        <v>5.19</v>
      </c>
      <c r="G76" s="16">
        <f>IFERROR(IF(ISBLANK(INDEX(Date_ProbaC!$G:$G,MATCH("Matematică TEHN"&amp;"||"&amp;$B76,Date_ProbaC!$K:$K,0))),"-",INDEX(Date_ProbaC!$G:$G,MATCH("Matematică TEHN"&amp;"||"&amp;$B76,Date_ProbaC!$K:$K,0))),"-")</f>
        <v>16</v>
      </c>
      <c r="H76" s="11">
        <f>IFERROR(IF(ISBLANK(INDEX(Date_ProbaC!$H:$H,MATCH("Matematică TEHN"&amp;"||"&amp;$B76,Date_ProbaC!$K:$K,0))),"-",INDEX(Date_ProbaC!$H:$H,MATCH("Matematică TEHN"&amp;"||"&amp;$B76,Date_ProbaC!$K:$K,0))),"-")</f>
        <v>4.1843750000000002</v>
      </c>
      <c r="I76" s="16">
        <f>IFERROR(IF(ISBLANK(INDEX(Date_ProbaC!$I:$I,MATCH("Matematică TEHN"&amp;"||"&amp;$B76,Date_ProbaC!$K:$K,0))),"-",INDEX(Date_ProbaC!$I:$I,MATCH("Matematică TEHN"&amp;"||"&amp;$B76,Date_ProbaC!$K:$K,0))),"-")</f>
        <v>100</v>
      </c>
      <c r="J76" s="11">
        <f>IFERROR(IF(ISBLANK(INDEX(Date_ProbaC!$J:$J,MATCH("Matematică TEHN"&amp;"||"&amp;$B76,Date_ProbaC!$K:$K,0))),"-",INDEX(Date_ProbaC!$J:$J,MATCH("Matematică TEHN"&amp;"||"&amp;$B76,Date_ProbaC!$K:$K,0))),"-")</f>
        <v>5.1269999999999998</v>
      </c>
      <c r="K76" s="11">
        <f t="shared" si="3"/>
        <v>-0.06</v>
      </c>
    </row>
    <row r="77" spans="1:11" x14ac:dyDescent="0.2">
      <c r="A77" s="16">
        <v>13</v>
      </c>
      <c r="B77" s="17" t="s">
        <v>37</v>
      </c>
      <c r="C77" s="17" t="s">
        <v>38</v>
      </c>
      <c r="D77" s="16" t="s">
        <v>39</v>
      </c>
      <c r="E77" s="16">
        <f>IFERROR(IF(ISBLANK(INDEX(Date_ProbaC!$E:$E,MATCH("Matematică TEHN"&amp;"||"&amp;$B77,Date_ProbaC!$K:$K,0))),"-",INDEX(Date_ProbaC!$E:$E,MATCH("Matematică TEHN"&amp;"||"&amp;$B77,Date_ProbaC!$K:$K,0))),"-")</f>
        <v>72</v>
      </c>
      <c r="F77" s="11">
        <f>IFERROR(IF(ISBLANK(INDEX(Date_ProbaC!$F:$F,MATCH("Matematică TEHN"&amp;"||"&amp;$B77,Date_ProbaC!$K:$K,0))),"-",INDEX(Date_ProbaC!$F:$F,MATCH("Matematică TEHN"&amp;"||"&amp;$B77,Date_ProbaC!$K:$K,0))),"-")</f>
        <v>5.84513888888889</v>
      </c>
      <c r="G77" s="16">
        <f>IFERROR(IF(ISBLANK(INDEX(Date_ProbaC!$G:$G,MATCH("Matematică TEHN"&amp;"||"&amp;$B77,Date_ProbaC!$K:$K,0))),"-",INDEX(Date_ProbaC!$G:$G,MATCH("Matematică TEHN"&amp;"||"&amp;$B77,Date_ProbaC!$K:$K,0))),"-")</f>
        <v>56</v>
      </c>
      <c r="H77" s="11">
        <f>IFERROR(IF(ISBLANK(INDEX(Date_ProbaC!$H:$H,MATCH("Matematică TEHN"&amp;"||"&amp;$B77,Date_ProbaC!$K:$K,0))),"-",INDEX(Date_ProbaC!$H:$H,MATCH("Matematică TEHN"&amp;"||"&amp;$B77,Date_ProbaC!$K:$K,0))),"-")</f>
        <v>5.1794642857142899</v>
      </c>
      <c r="I77" s="16">
        <f>IFERROR(IF(ISBLANK(INDEX(Date_ProbaC!$I:$I,MATCH("Matematică TEHN"&amp;"||"&amp;$B77,Date_ProbaC!$K:$K,0))),"-",INDEX(Date_ProbaC!$I:$I,MATCH("Matematică TEHN"&amp;"||"&amp;$B77,Date_ProbaC!$K:$K,0))),"-")</f>
        <v>87</v>
      </c>
      <c r="J77" s="11">
        <f>IFERROR(IF(ISBLANK(INDEX(Date_ProbaC!$J:$J,MATCH("Matematică TEHN"&amp;"||"&amp;$B77,Date_ProbaC!$K:$K,0))),"-",INDEX(Date_ProbaC!$J:$J,MATCH("Matematică TEHN"&amp;"||"&amp;$B77,Date_ProbaC!$K:$K,0))),"-")</f>
        <v>4.8632183908046001</v>
      </c>
      <c r="K77" s="11">
        <f t="shared" si="3"/>
        <v>-0.98</v>
      </c>
    </row>
    <row r="78" spans="1:11" x14ac:dyDescent="0.2">
      <c r="A78" s="16">
        <v>14</v>
      </c>
      <c r="B78" s="17" t="s">
        <v>68</v>
      </c>
      <c r="C78" s="17" t="s">
        <v>69</v>
      </c>
      <c r="D78" s="16" t="s">
        <v>42</v>
      </c>
      <c r="E78" s="16">
        <f>IFERROR(IF(ISBLANK(INDEX(Date_ProbaC!$E:$E,MATCH("Matematică TEHN"&amp;"||"&amp;$B78,Date_ProbaC!$K:$K,0))),"-",INDEX(Date_ProbaC!$E:$E,MATCH("Matematică TEHN"&amp;"||"&amp;$B78,Date_ProbaC!$K:$K,0))),"-")</f>
        <v>35</v>
      </c>
      <c r="F78" s="11">
        <f>IFERROR(IF(ISBLANK(INDEX(Date_ProbaC!$F:$F,MATCH("Matematică TEHN"&amp;"||"&amp;$B78,Date_ProbaC!$K:$K,0))),"-",INDEX(Date_ProbaC!$F:$F,MATCH("Matematică TEHN"&amp;"||"&amp;$B78,Date_ProbaC!$K:$K,0))),"-")</f>
        <v>4.1628571428571401</v>
      </c>
      <c r="G78" s="16">
        <f>IFERROR(IF(ISBLANK(INDEX(Date_ProbaC!$G:$G,MATCH("Matematică TEHN"&amp;"||"&amp;$B78,Date_ProbaC!$K:$K,0))),"-",INDEX(Date_ProbaC!$G:$G,MATCH("Matematică TEHN"&amp;"||"&amp;$B78,Date_ProbaC!$K:$K,0))),"-")</f>
        <v>18</v>
      </c>
      <c r="H78" s="11">
        <f>IFERROR(IF(ISBLANK(INDEX(Date_ProbaC!$H:$H,MATCH("Matematică TEHN"&amp;"||"&amp;$B78,Date_ProbaC!$K:$K,0))),"-",INDEX(Date_ProbaC!$H:$H,MATCH("Matematică TEHN"&amp;"||"&amp;$B78,Date_ProbaC!$K:$K,0))),"-")</f>
        <v>5.3527777777777796</v>
      </c>
      <c r="I78" s="16">
        <f>IFERROR(IF(ISBLANK(INDEX(Date_ProbaC!$I:$I,MATCH("Matematică TEHN"&amp;"||"&amp;$B78,Date_ProbaC!$K:$K,0))),"-",INDEX(Date_ProbaC!$I:$I,MATCH("Matematică TEHN"&amp;"||"&amp;$B78,Date_ProbaC!$K:$K,0))),"-")</f>
        <v>31</v>
      </c>
      <c r="J78" s="11">
        <f>IFERROR(IF(ISBLANK(INDEX(Date_ProbaC!$J:$J,MATCH("Matematică TEHN"&amp;"||"&amp;$B78,Date_ProbaC!$K:$K,0))),"-",INDEX(Date_ProbaC!$J:$J,MATCH("Matematică TEHN"&amp;"||"&amp;$B78,Date_ProbaC!$K:$K,0))),"-")</f>
        <v>4.8483870967741902</v>
      </c>
      <c r="K78" s="11">
        <f t="shared" si="3"/>
        <v>0.69</v>
      </c>
    </row>
    <row r="79" spans="1:11" x14ac:dyDescent="0.2">
      <c r="A79" s="16">
        <v>15</v>
      </c>
      <c r="B79" s="17" t="s">
        <v>59</v>
      </c>
      <c r="C79" s="17" t="s">
        <v>60</v>
      </c>
      <c r="D79" s="16" t="s">
        <v>39</v>
      </c>
      <c r="E79" s="16">
        <f>IFERROR(IF(ISBLANK(INDEX(Date_ProbaC!$E:$E,MATCH("Matematică TEHN"&amp;"||"&amp;$B79,Date_ProbaC!$K:$K,0))),"-",INDEX(Date_ProbaC!$E:$E,MATCH("Matematică TEHN"&amp;"||"&amp;$B79,Date_ProbaC!$K:$K,0))),"-")</f>
        <v>29</v>
      </c>
      <c r="F79" s="11">
        <f>IFERROR(IF(ISBLANK(INDEX(Date_ProbaC!$F:$F,MATCH("Matematică TEHN"&amp;"||"&amp;$B79,Date_ProbaC!$K:$K,0))),"-",INDEX(Date_ProbaC!$F:$F,MATCH("Matematică TEHN"&amp;"||"&amp;$B79,Date_ProbaC!$K:$K,0))),"-")</f>
        <v>4.9827586206896601</v>
      </c>
      <c r="G79" s="16">
        <f>IFERROR(IF(ISBLANK(INDEX(Date_ProbaC!$G:$G,MATCH("Matematică TEHN"&amp;"||"&amp;$B79,Date_ProbaC!$K:$K,0))),"-",INDEX(Date_ProbaC!$G:$G,MATCH("Matematică TEHN"&amp;"||"&amp;$B79,Date_ProbaC!$K:$K,0))),"-")</f>
        <v>17</v>
      </c>
      <c r="H79" s="11">
        <f>IFERROR(IF(ISBLANK(INDEX(Date_ProbaC!$H:$H,MATCH("Matematică TEHN"&amp;"||"&amp;$B79,Date_ProbaC!$K:$K,0))),"-",INDEX(Date_ProbaC!$H:$H,MATCH("Matematică TEHN"&amp;"||"&amp;$B79,Date_ProbaC!$K:$K,0))),"-")</f>
        <v>3.75588235294118</v>
      </c>
      <c r="I79" s="16">
        <f>IFERROR(IF(ISBLANK(INDEX(Date_ProbaC!$I:$I,MATCH("Matematică TEHN"&amp;"||"&amp;$B79,Date_ProbaC!$K:$K,0))),"-",INDEX(Date_ProbaC!$I:$I,MATCH("Matematică TEHN"&amp;"||"&amp;$B79,Date_ProbaC!$K:$K,0))),"-")</f>
        <v>12</v>
      </c>
      <c r="J79" s="11">
        <f>IFERROR(IF(ISBLANK(INDEX(Date_ProbaC!$J:$J,MATCH("Matematică TEHN"&amp;"||"&amp;$B79,Date_ProbaC!$K:$K,0))),"-",INDEX(Date_ProbaC!$J:$J,MATCH("Matematică TEHN"&amp;"||"&amp;$B79,Date_ProbaC!$K:$K,0))),"-")</f>
        <v>4.7374999999999998</v>
      </c>
      <c r="K79" s="11">
        <f t="shared" si="3"/>
        <v>-0.25</v>
      </c>
    </row>
    <row r="80" spans="1:11" x14ac:dyDescent="0.2">
      <c r="A80" s="16">
        <v>16</v>
      </c>
      <c r="B80" s="17" t="s">
        <v>56</v>
      </c>
      <c r="C80" s="17" t="s">
        <v>41</v>
      </c>
      <c r="D80" s="16" t="s">
        <v>39</v>
      </c>
      <c r="E80" s="16">
        <f>IFERROR(IF(ISBLANK(INDEX(Date_ProbaC!$E:$E,MATCH("Matematică TEHN"&amp;"||"&amp;$B80,Date_ProbaC!$K:$K,0))),"-",INDEX(Date_ProbaC!$E:$E,MATCH("Matematică TEHN"&amp;"||"&amp;$B80,Date_ProbaC!$K:$K,0))),"-")</f>
        <v>7</v>
      </c>
      <c r="F80" s="11">
        <f>IFERROR(IF(ISBLANK(INDEX(Date_ProbaC!$F:$F,MATCH("Matematică TEHN"&amp;"||"&amp;$B80,Date_ProbaC!$K:$K,0))),"-",INDEX(Date_ProbaC!$F:$F,MATCH("Matematică TEHN"&amp;"||"&amp;$B80,Date_ProbaC!$K:$K,0))),"-")</f>
        <v>5.8928571428571397</v>
      </c>
      <c r="G80" s="16">
        <f>IFERROR(IF(ISBLANK(INDEX(Date_ProbaC!$G:$G,MATCH("Matematică TEHN"&amp;"||"&amp;$B80,Date_ProbaC!$K:$K,0))),"-",INDEX(Date_ProbaC!$G:$G,MATCH("Matematică TEHN"&amp;"||"&amp;$B80,Date_ProbaC!$K:$K,0))),"-")</f>
        <v>2</v>
      </c>
      <c r="H80" s="11">
        <f>IFERROR(IF(ISBLANK(INDEX(Date_ProbaC!$H:$H,MATCH("Matematică TEHN"&amp;"||"&amp;$B80,Date_ProbaC!$K:$K,0))),"-",INDEX(Date_ProbaC!$H:$H,MATCH("Matematică TEHN"&amp;"||"&amp;$B80,Date_ProbaC!$K:$K,0))),"-")</f>
        <v>6.0750000000000002</v>
      </c>
      <c r="I80" s="16">
        <f>IFERROR(IF(ISBLANK(INDEX(Date_ProbaC!$I:$I,MATCH("Matematică TEHN"&amp;"||"&amp;$B80,Date_ProbaC!$K:$K,0))),"-",INDEX(Date_ProbaC!$I:$I,MATCH("Matematică TEHN"&amp;"||"&amp;$B80,Date_ProbaC!$K:$K,0))),"-")</f>
        <v>4</v>
      </c>
      <c r="J80" s="11">
        <f>IFERROR(IF(ISBLANK(INDEX(Date_ProbaC!$J:$J,MATCH("Matematică TEHN"&amp;"||"&amp;$B80,Date_ProbaC!$K:$K,0))),"-",INDEX(Date_ProbaC!$J:$J,MATCH("Matematică TEHN"&amp;"||"&amp;$B80,Date_ProbaC!$K:$K,0))),"-")</f>
        <v>4.55</v>
      </c>
      <c r="K80" s="11">
        <f t="shared" si="3"/>
        <v>-1.34</v>
      </c>
    </row>
    <row r="81" spans="1:11" x14ac:dyDescent="0.2">
      <c r="A81" s="16">
        <v>17</v>
      </c>
      <c r="B81" s="17" t="s">
        <v>52</v>
      </c>
      <c r="C81" s="17" t="s">
        <v>53</v>
      </c>
      <c r="D81" s="16" t="s">
        <v>39</v>
      </c>
      <c r="E81" s="16">
        <f>IFERROR(IF(ISBLANK(INDEX(Date_ProbaC!$E:$E,MATCH("Matematică TEHN"&amp;"||"&amp;$B81,Date_ProbaC!$K:$K,0))),"-",INDEX(Date_ProbaC!$E:$E,MATCH("Matematică TEHN"&amp;"||"&amp;$B81,Date_ProbaC!$K:$K,0))),"-")</f>
        <v>6</v>
      </c>
      <c r="F81" s="11">
        <f>IFERROR(IF(ISBLANK(INDEX(Date_ProbaC!$F:$F,MATCH("Matematică TEHN"&amp;"||"&amp;$B81,Date_ProbaC!$K:$K,0))),"-",INDEX(Date_ProbaC!$F:$F,MATCH("Matematică TEHN"&amp;"||"&amp;$B81,Date_ProbaC!$K:$K,0))),"-")</f>
        <v>4.2249999999999996</v>
      </c>
      <c r="G81" s="16">
        <f>IFERROR(IF(ISBLANK(INDEX(Date_ProbaC!$G:$G,MATCH("Matematică TEHN"&amp;"||"&amp;$B81,Date_ProbaC!$K:$K,0))),"-",INDEX(Date_ProbaC!$G:$G,MATCH("Matematică TEHN"&amp;"||"&amp;$B81,Date_ProbaC!$K:$K,0))),"-")</f>
        <v>6</v>
      </c>
      <c r="H81" s="11">
        <f>IFERROR(IF(ISBLANK(INDEX(Date_ProbaC!$H:$H,MATCH("Matematică TEHN"&amp;"||"&amp;$B81,Date_ProbaC!$K:$K,0))),"-",INDEX(Date_ProbaC!$H:$H,MATCH("Matematică TEHN"&amp;"||"&amp;$B81,Date_ProbaC!$K:$K,0))),"-")</f>
        <v>3.3333333333333299</v>
      </c>
      <c r="I81" s="16">
        <f>IFERROR(IF(ISBLANK(INDEX(Date_ProbaC!$I:$I,MATCH("Matematică TEHN"&amp;"||"&amp;$B81,Date_ProbaC!$K:$K,0))),"-",INDEX(Date_ProbaC!$I:$I,MATCH("Matematică TEHN"&amp;"||"&amp;$B81,Date_ProbaC!$K:$K,0))),"-")</f>
        <v>12</v>
      </c>
      <c r="J81" s="11">
        <f>IFERROR(IF(ISBLANK(INDEX(Date_ProbaC!$J:$J,MATCH("Matematică TEHN"&amp;"||"&amp;$B81,Date_ProbaC!$K:$K,0))),"-",INDEX(Date_ProbaC!$J:$J,MATCH("Matematică TEHN"&amp;"||"&amp;$B81,Date_ProbaC!$K:$K,0))),"-")</f>
        <v>4.30833333333333</v>
      </c>
      <c r="K81" s="11">
        <f t="shared" si="3"/>
        <v>0.08</v>
      </c>
    </row>
    <row r="82" spans="1:11" x14ac:dyDescent="0.2">
      <c r="A82" s="16">
        <v>18</v>
      </c>
      <c r="B82" s="17" t="s">
        <v>70</v>
      </c>
      <c r="C82" s="17" t="s">
        <v>71</v>
      </c>
      <c r="D82" s="16" t="s">
        <v>39</v>
      </c>
      <c r="E82" s="16">
        <f>IFERROR(IF(ISBLANK(INDEX(Date_ProbaC!$E:$E,MATCH("Matematică TEHN"&amp;"||"&amp;$B82,Date_ProbaC!$K:$K,0))),"-",INDEX(Date_ProbaC!$E:$E,MATCH("Matematică TEHN"&amp;"||"&amp;$B82,Date_ProbaC!$K:$K,0))),"-")</f>
        <v>2</v>
      </c>
      <c r="F82" s="11">
        <f>IFERROR(IF(ISBLANK(INDEX(Date_ProbaC!$F:$F,MATCH("Matematică TEHN"&amp;"||"&amp;$B82,Date_ProbaC!$K:$K,0))),"-",INDEX(Date_ProbaC!$F:$F,MATCH("Matematică TEHN"&amp;"||"&amp;$B82,Date_ProbaC!$K:$K,0))),"-")</f>
        <v>5.0250000000000004</v>
      </c>
      <c r="G82" s="16">
        <f>IFERROR(IF(ISBLANK(INDEX(Date_ProbaC!$G:$G,MATCH("Matematică TEHN"&amp;"||"&amp;$B82,Date_ProbaC!$K:$K,0))),"-",INDEX(Date_ProbaC!$G:$G,MATCH("Matematică TEHN"&amp;"||"&amp;$B82,Date_ProbaC!$K:$K,0))),"-")</f>
        <v>10</v>
      </c>
      <c r="H82" s="11">
        <f>IFERROR(IF(ISBLANK(INDEX(Date_ProbaC!$H:$H,MATCH("Matematică TEHN"&amp;"||"&amp;$B82,Date_ProbaC!$K:$K,0))),"-",INDEX(Date_ProbaC!$H:$H,MATCH("Matematică TEHN"&amp;"||"&amp;$B82,Date_ProbaC!$K:$K,0))),"-")</f>
        <v>3.14</v>
      </c>
      <c r="I82" s="16">
        <f>IFERROR(IF(ISBLANK(INDEX(Date_ProbaC!$I:$I,MATCH("Matematică TEHN"&amp;"||"&amp;$B82,Date_ProbaC!$K:$K,0))),"-",INDEX(Date_ProbaC!$I:$I,MATCH("Matematică TEHN"&amp;"||"&amp;$B82,Date_ProbaC!$K:$K,0))),"-")</f>
        <v>10</v>
      </c>
      <c r="J82" s="11">
        <f>IFERROR(IF(ISBLANK(INDEX(Date_ProbaC!$J:$J,MATCH("Matematică TEHN"&amp;"||"&amp;$B82,Date_ProbaC!$K:$K,0))),"-",INDEX(Date_ProbaC!$J:$J,MATCH("Matematică TEHN"&amp;"||"&amp;$B82,Date_ProbaC!$K:$K,0))),"-")</f>
        <v>4.1849999999999996</v>
      </c>
      <c r="K82" s="11">
        <f t="shared" si="3"/>
        <v>-0.84</v>
      </c>
    </row>
    <row r="83" spans="1:11" x14ac:dyDescent="0.2">
      <c r="A83" s="16">
        <v>19</v>
      </c>
      <c r="B83" s="17" t="s">
        <v>61</v>
      </c>
      <c r="C83" s="17" t="s">
        <v>41</v>
      </c>
      <c r="D83" s="16" t="s">
        <v>42</v>
      </c>
      <c r="E83" s="16">
        <f>IFERROR(IF(ISBLANK(INDEX(Date_ProbaC!$E:$E,MATCH("Matematică TEHN"&amp;"||"&amp;$B83,Date_ProbaC!$K:$K,0))),"-",INDEX(Date_ProbaC!$E:$E,MATCH("Matematică TEHN"&amp;"||"&amp;$B83,Date_ProbaC!$K:$K,0))),"-")</f>
        <v>91</v>
      </c>
      <c r="F83" s="11">
        <f>IFERROR(IF(ISBLANK(INDEX(Date_ProbaC!$F:$F,MATCH("Matematică TEHN"&amp;"||"&amp;$B83,Date_ProbaC!$K:$K,0))),"-",INDEX(Date_ProbaC!$F:$F,MATCH("Matematică TEHN"&amp;"||"&amp;$B83,Date_ProbaC!$K:$K,0))),"-")</f>
        <v>3.9956043956044001</v>
      </c>
      <c r="G83" s="16">
        <f>IFERROR(IF(ISBLANK(INDEX(Date_ProbaC!$G:$G,MATCH("Matematică TEHN"&amp;"||"&amp;$B83,Date_ProbaC!$K:$K,0))),"-",INDEX(Date_ProbaC!$G:$G,MATCH("Matematică TEHN"&amp;"||"&amp;$B83,Date_ProbaC!$K:$K,0))),"-")</f>
        <v>60</v>
      </c>
      <c r="H83" s="11">
        <f>IFERROR(IF(ISBLANK(INDEX(Date_ProbaC!$H:$H,MATCH("Matematică TEHN"&amp;"||"&amp;$B83,Date_ProbaC!$K:$K,0))),"-",INDEX(Date_ProbaC!$H:$H,MATCH("Matematică TEHN"&amp;"||"&amp;$B83,Date_ProbaC!$K:$K,0))),"-")</f>
        <v>3.8916666666666702</v>
      </c>
      <c r="I83" s="16">
        <f>IFERROR(IF(ISBLANK(INDEX(Date_ProbaC!$I:$I,MATCH("Matematică TEHN"&amp;"||"&amp;$B83,Date_ProbaC!$K:$K,0))),"-",INDEX(Date_ProbaC!$I:$I,MATCH("Matematică TEHN"&amp;"||"&amp;$B83,Date_ProbaC!$K:$K,0))),"-")</f>
        <v>73</v>
      </c>
      <c r="J83" s="11">
        <f>IFERROR(IF(ISBLANK(INDEX(Date_ProbaC!$J:$J,MATCH("Matematică TEHN"&amp;"||"&amp;$B83,Date_ProbaC!$K:$K,0))),"-",INDEX(Date_ProbaC!$J:$J,MATCH("Matematică TEHN"&amp;"||"&amp;$B83,Date_ProbaC!$K:$K,0))),"-")</f>
        <v>3.8534246575342501</v>
      </c>
      <c r="K83" s="11">
        <f t="shared" si="3"/>
        <v>-0.14000000000000001</v>
      </c>
    </row>
    <row r="84" spans="1:11" x14ac:dyDescent="0.2">
      <c r="A84" s="16">
        <v>20</v>
      </c>
      <c r="B84" s="17" t="s">
        <v>72</v>
      </c>
      <c r="C84" s="17" t="s">
        <v>73</v>
      </c>
      <c r="D84" s="16" t="s">
        <v>39</v>
      </c>
      <c r="E84" s="16">
        <f>IFERROR(IF(ISBLANK(INDEX(Date_ProbaC!$E:$E,MATCH("Matematică TEHN"&amp;"||"&amp;$B84,Date_ProbaC!$K:$K,0))),"-",INDEX(Date_ProbaC!$E:$E,MATCH("Matematică TEHN"&amp;"||"&amp;$B84,Date_ProbaC!$K:$K,0))),"-")</f>
        <v>59</v>
      </c>
      <c r="F84" s="11">
        <f>IFERROR(IF(ISBLANK(INDEX(Date_ProbaC!$F:$F,MATCH("Matematică TEHN"&amp;"||"&amp;$B84,Date_ProbaC!$K:$K,0))),"-",INDEX(Date_ProbaC!$F:$F,MATCH("Matematică TEHN"&amp;"||"&amp;$B84,Date_ProbaC!$K:$K,0))),"-")</f>
        <v>4.9296610169491499</v>
      </c>
      <c r="G84" s="16">
        <f>IFERROR(IF(ISBLANK(INDEX(Date_ProbaC!$G:$G,MATCH("Matematică TEHN"&amp;"||"&amp;$B84,Date_ProbaC!$K:$K,0))),"-",INDEX(Date_ProbaC!$G:$G,MATCH("Matematică TEHN"&amp;"||"&amp;$B84,Date_ProbaC!$K:$K,0))),"-")</f>
        <v>28</v>
      </c>
      <c r="H84" s="11">
        <f>IFERROR(IF(ISBLANK(INDEX(Date_ProbaC!$H:$H,MATCH("Matematică TEHN"&amp;"||"&amp;$B84,Date_ProbaC!$K:$K,0))),"-",INDEX(Date_ProbaC!$H:$H,MATCH("Matematică TEHN"&amp;"||"&amp;$B84,Date_ProbaC!$K:$K,0))),"-")</f>
        <v>4.4660714285714302</v>
      </c>
      <c r="I84" s="16">
        <f>IFERROR(IF(ISBLANK(INDEX(Date_ProbaC!$I:$I,MATCH("Matematică TEHN"&amp;"||"&amp;$B84,Date_ProbaC!$K:$K,0))),"-",INDEX(Date_ProbaC!$I:$I,MATCH("Matematică TEHN"&amp;"||"&amp;$B84,Date_ProbaC!$K:$K,0))),"-")</f>
        <v>56</v>
      </c>
      <c r="J84" s="11">
        <f>IFERROR(IF(ISBLANK(INDEX(Date_ProbaC!$J:$J,MATCH("Matematică TEHN"&amp;"||"&amp;$B84,Date_ProbaC!$K:$K,0))),"-",INDEX(Date_ProbaC!$J:$J,MATCH("Matematică TEHN"&amp;"||"&amp;$B84,Date_ProbaC!$K:$K,0))),"-")</f>
        <v>3.7946428571428599</v>
      </c>
      <c r="K84" s="11">
        <f t="shared" si="3"/>
        <v>-1.1399999999999999</v>
      </c>
    </row>
    <row r="85" spans="1:11" x14ac:dyDescent="0.2">
      <c r="A85" s="16">
        <v>21</v>
      </c>
      <c r="B85" s="17" t="s">
        <v>64</v>
      </c>
      <c r="C85" s="17" t="s">
        <v>65</v>
      </c>
      <c r="D85" s="16" t="s">
        <v>39</v>
      </c>
      <c r="E85" s="16">
        <f>IFERROR(IF(ISBLANK(INDEX(Date_ProbaC!$E:$E,MATCH("Matematică TEHN"&amp;"||"&amp;$B85,Date_ProbaC!$K:$K,0))),"-",INDEX(Date_ProbaC!$E:$E,MATCH("Matematică TEHN"&amp;"||"&amp;$B85,Date_ProbaC!$K:$K,0))),"-")</f>
        <v>17</v>
      </c>
      <c r="F85" s="11">
        <f>IFERROR(IF(ISBLANK(INDEX(Date_ProbaC!$F:$F,MATCH("Matematică TEHN"&amp;"||"&amp;$B85,Date_ProbaC!$K:$K,0))),"-",INDEX(Date_ProbaC!$F:$F,MATCH("Matematică TEHN"&amp;"||"&amp;$B85,Date_ProbaC!$K:$K,0))),"-")</f>
        <v>3.8588235294117599</v>
      </c>
      <c r="G85" s="16">
        <f>IFERROR(IF(ISBLANK(INDEX(Date_ProbaC!$G:$G,MATCH("Matematică TEHN"&amp;"||"&amp;$B85,Date_ProbaC!$K:$K,0))),"-",INDEX(Date_ProbaC!$G:$G,MATCH("Matematică TEHN"&amp;"||"&amp;$B85,Date_ProbaC!$K:$K,0))),"-")</f>
        <v>14</v>
      </c>
      <c r="H85" s="11">
        <f>IFERROR(IF(ISBLANK(INDEX(Date_ProbaC!$H:$H,MATCH("Matematică TEHN"&amp;"||"&amp;$B85,Date_ProbaC!$K:$K,0))),"-",INDEX(Date_ProbaC!$H:$H,MATCH("Matematică TEHN"&amp;"||"&amp;$B85,Date_ProbaC!$K:$K,0))),"-")</f>
        <v>3.2321428571428599</v>
      </c>
      <c r="I85" s="16">
        <f>IFERROR(IF(ISBLANK(INDEX(Date_ProbaC!$I:$I,MATCH("Matematică TEHN"&amp;"||"&amp;$B85,Date_ProbaC!$K:$K,0))),"-",INDEX(Date_ProbaC!$I:$I,MATCH("Matematică TEHN"&amp;"||"&amp;$B85,Date_ProbaC!$K:$K,0))),"-")</f>
        <v>10</v>
      </c>
      <c r="J85" s="11">
        <f>IFERROR(IF(ISBLANK(INDEX(Date_ProbaC!$J:$J,MATCH("Matematică TEHN"&amp;"||"&amp;$B85,Date_ProbaC!$K:$K,0))),"-",INDEX(Date_ProbaC!$J:$J,MATCH("Matematică TEHN"&amp;"||"&amp;$B85,Date_ProbaC!$K:$K,0))),"-")</f>
        <v>3.72</v>
      </c>
      <c r="K85" s="11">
        <f t="shared" si="3"/>
        <v>-0.14000000000000001</v>
      </c>
    </row>
    <row r="86" spans="1:11" x14ac:dyDescent="0.2">
      <c r="A86" s="16">
        <v>22</v>
      </c>
      <c r="B86" s="17" t="s">
        <v>96</v>
      </c>
      <c r="C86" s="17" t="s">
        <v>97</v>
      </c>
      <c r="D86" s="16" t="s">
        <v>39</v>
      </c>
      <c r="E86" s="16">
        <f>IFERROR(IF(ISBLANK(INDEX(Date_ProbaC!$E:$E,MATCH("Matematică TEHN"&amp;"||"&amp;$B86,Date_ProbaC!$K:$K,0))),"-",INDEX(Date_ProbaC!$E:$E,MATCH("Matematică TEHN"&amp;"||"&amp;$B86,Date_ProbaC!$K:$K,0))),"-")</f>
        <v>32</v>
      </c>
      <c r="F86" s="11">
        <f>IFERROR(IF(ISBLANK(INDEX(Date_ProbaC!$F:$F,MATCH("Matematică TEHN"&amp;"||"&amp;$B86,Date_ProbaC!$K:$K,0))),"-",INDEX(Date_ProbaC!$F:$F,MATCH("Matematică TEHN"&amp;"||"&amp;$B86,Date_ProbaC!$K:$K,0))),"-")</f>
        <v>3.9265625000000002</v>
      </c>
      <c r="G86" s="16">
        <f>IFERROR(IF(ISBLANK(INDEX(Date_ProbaC!$G:$G,MATCH("Matematică TEHN"&amp;"||"&amp;$B86,Date_ProbaC!$K:$K,0))),"-",INDEX(Date_ProbaC!$G:$G,MATCH("Matematică TEHN"&amp;"||"&amp;$B86,Date_ProbaC!$K:$K,0))),"-")</f>
        <v>6</v>
      </c>
      <c r="H86" s="11">
        <f>IFERROR(IF(ISBLANK(INDEX(Date_ProbaC!$H:$H,MATCH("Matematică TEHN"&amp;"||"&amp;$B86,Date_ProbaC!$K:$K,0))),"-",INDEX(Date_ProbaC!$H:$H,MATCH("Matematică TEHN"&amp;"||"&amp;$B86,Date_ProbaC!$K:$K,0))),"-")</f>
        <v>4.05833333333333</v>
      </c>
      <c r="I86" s="16">
        <f>IFERROR(IF(ISBLANK(INDEX(Date_ProbaC!$I:$I,MATCH("Matematică TEHN"&amp;"||"&amp;$B86,Date_ProbaC!$K:$K,0))),"-",INDEX(Date_ProbaC!$I:$I,MATCH("Matematică TEHN"&amp;"||"&amp;$B86,Date_ProbaC!$K:$K,0))),"-")</f>
        <v>24</v>
      </c>
      <c r="J86" s="11">
        <f>IFERROR(IF(ISBLANK(INDEX(Date_ProbaC!$J:$J,MATCH("Matematică TEHN"&amp;"||"&amp;$B86,Date_ProbaC!$K:$K,0))),"-",INDEX(Date_ProbaC!$J:$J,MATCH("Matematică TEHN"&amp;"||"&amp;$B86,Date_ProbaC!$K:$K,0))),"-")</f>
        <v>3.21875</v>
      </c>
      <c r="K86" s="11">
        <f t="shared" si="3"/>
        <v>-0.71</v>
      </c>
    </row>
    <row r="87" spans="1:11" x14ac:dyDescent="0.2">
      <c r="A87" s="16">
        <v>23</v>
      </c>
      <c r="B87" s="17" t="s">
        <v>67</v>
      </c>
      <c r="C87" s="17" t="s">
        <v>38</v>
      </c>
      <c r="D87" s="16" t="s">
        <v>39</v>
      </c>
      <c r="E87" s="16">
        <f>IFERROR(IF(ISBLANK(INDEX(Date_ProbaC!$E:$E,MATCH("Matematică TEHN"&amp;"||"&amp;$B87,Date_ProbaC!$K:$K,0))),"-",INDEX(Date_ProbaC!$E:$E,MATCH("Matematică TEHN"&amp;"||"&amp;$B87,Date_ProbaC!$K:$K,0))),"-")</f>
        <v>26</v>
      </c>
      <c r="F87" s="11">
        <f>IFERROR(IF(ISBLANK(INDEX(Date_ProbaC!$F:$F,MATCH("Matematică TEHN"&amp;"||"&amp;$B87,Date_ProbaC!$K:$K,0))),"-",INDEX(Date_ProbaC!$F:$F,MATCH("Matematică TEHN"&amp;"||"&amp;$B87,Date_ProbaC!$K:$K,0))),"-")</f>
        <v>4.1019230769230797</v>
      </c>
      <c r="G87" s="16">
        <f>IFERROR(IF(ISBLANK(INDEX(Date_ProbaC!$G:$G,MATCH("Matematică TEHN"&amp;"||"&amp;$B87,Date_ProbaC!$K:$K,0))),"-",INDEX(Date_ProbaC!$G:$G,MATCH("Matematică TEHN"&amp;"||"&amp;$B87,Date_ProbaC!$K:$K,0))),"-")</f>
        <v>19</v>
      </c>
      <c r="H87" s="11">
        <f>IFERROR(IF(ISBLANK(INDEX(Date_ProbaC!$H:$H,MATCH("Matematică TEHN"&amp;"||"&amp;$B87,Date_ProbaC!$K:$K,0))),"-",INDEX(Date_ProbaC!$H:$H,MATCH("Matematică TEHN"&amp;"||"&amp;$B87,Date_ProbaC!$K:$K,0))),"-")</f>
        <v>4.7710526315789501</v>
      </c>
      <c r="I87" s="16">
        <f>IFERROR(IF(ISBLANK(INDEX(Date_ProbaC!$I:$I,MATCH("Matematică TEHN"&amp;"||"&amp;$B87,Date_ProbaC!$K:$K,0))),"-",INDEX(Date_ProbaC!$I:$I,MATCH("Matematică TEHN"&amp;"||"&amp;$B87,Date_ProbaC!$K:$K,0))),"-")</f>
        <v>33</v>
      </c>
      <c r="J87" s="11">
        <f>IFERROR(IF(ISBLANK(INDEX(Date_ProbaC!$J:$J,MATCH("Matematică TEHN"&amp;"||"&amp;$B87,Date_ProbaC!$K:$K,0))),"-",INDEX(Date_ProbaC!$J:$J,MATCH("Matematică TEHN"&amp;"||"&amp;$B87,Date_ProbaC!$K:$K,0))),"-")</f>
        <v>2.9969696969697002</v>
      </c>
      <c r="K87" s="11">
        <f t="shared" si="3"/>
        <v>-1.1000000000000001</v>
      </c>
    </row>
    <row r="88" spans="1:11" x14ac:dyDescent="0.2">
      <c r="A88" s="16">
        <v>24</v>
      </c>
      <c r="B88" s="17" t="s">
        <v>50</v>
      </c>
      <c r="C88" s="17" t="s">
        <v>51</v>
      </c>
      <c r="D88" s="16" t="s">
        <v>42</v>
      </c>
      <c r="E88" s="16">
        <f>IFERROR(IF(ISBLANK(INDEX(Date_ProbaC!$E:$E,MATCH("Matematică TEHN"&amp;"||"&amp;$B88,Date_ProbaC!$K:$K,0))),"-",INDEX(Date_ProbaC!$E:$E,MATCH("Matematică TEHN"&amp;"||"&amp;$B88,Date_ProbaC!$K:$K,0))),"-")</f>
        <v>24</v>
      </c>
      <c r="F88" s="11">
        <f>IFERROR(IF(ISBLANK(INDEX(Date_ProbaC!$F:$F,MATCH("Matematică TEHN"&amp;"||"&amp;$B88,Date_ProbaC!$K:$K,0))),"-",INDEX(Date_ProbaC!$F:$F,MATCH("Matematică TEHN"&amp;"||"&amp;$B88,Date_ProbaC!$K:$K,0))),"-")</f>
        <v>3.05</v>
      </c>
      <c r="G88" s="16">
        <f>IFERROR(IF(ISBLANK(INDEX(Date_ProbaC!$G:$G,MATCH("Matematică TEHN"&amp;"||"&amp;$B88,Date_ProbaC!$K:$K,0))),"-",INDEX(Date_ProbaC!$G:$G,MATCH("Matematică TEHN"&amp;"||"&amp;$B88,Date_ProbaC!$K:$K,0))),"-")</f>
        <v>9</v>
      </c>
      <c r="H88" s="11">
        <f>IFERROR(IF(ISBLANK(INDEX(Date_ProbaC!$H:$H,MATCH("Matematică TEHN"&amp;"||"&amp;$B88,Date_ProbaC!$K:$K,0))),"-",INDEX(Date_ProbaC!$H:$H,MATCH("Matematică TEHN"&amp;"||"&amp;$B88,Date_ProbaC!$K:$K,0))),"-")</f>
        <v>3.7888888888888901</v>
      </c>
      <c r="I88" s="16">
        <f>IFERROR(IF(ISBLANK(INDEX(Date_ProbaC!$I:$I,MATCH("Matematică TEHN"&amp;"||"&amp;$B88,Date_ProbaC!$K:$K,0))),"-",INDEX(Date_ProbaC!$I:$I,MATCH("Matematică TEHN"&amp;"||"&amp;$B88,Date_ProbaC!$K:$K,0))),"-")</f>
        <v>19</v>
      </c>
      <c r="J88" s="11">
        <f>IFERROR(IF(ISBLANK(INDEX(Date_ProbaC!$J:$J,MATCH("Matematică TEHN"&amp;"||"&amp;$B88,Date_ProbaC!$K:$K,0))),"-",INDEX(Date_ProbaC!$J:$J,MATCH("Matematică TEHN"&amp;"||"&amp;$B88,Date_ProbaC!$K:$K,0))),"-")</f>
        <v>2.8421052631579</v>
      </c>
      <c r="K88" s="11">
        <f t="shared" si="3"/>
        <v>-0.21</v>
      </c>
    </row>
    <row r="89" spans="1:11" x14ac:dyDescent="0.2">
      <c r="A89" s="16">
        <v>25</v>
      </c>
      <c r="B89" s="17" t="s">
        <v>87</v>
      </c>
      <c r="C89" s="17" t="s">
        <v>88</v>
      </c>
      <c r="D89" s="16" t="s">
        <v>42</v>
      </c>
      <c r="E89" s="16" t="str">
        <f>IFERROR(IF(ISBLANK(INDEX(Date_ProbaC!$E:$E,MATCH("Matematică TEHN"&amp;"||"&amp;$B89,Date_ProbaC!$K:$K,0))),"-",INDEX(Date_ProbaC!$E:$E,MATCH("Matematică TEHN"&amp;"||"&amp;$B89,Date_ProbaC!$K:$K,0))),"-")</f>
        <v>-</v>
      </c>
      <c r="F89" s="11" t="str">
        <f>IFERROR(IF(ISBLANK(INDEX(Date_ProbaC!$F:$F,MATCH("Matematică TEHN"&amp;"||"&amp;$B89,Date_ProbaC!$K:$K,0))),"-",INDEX(Date_ProbaC!$F:$F,MATCH("Matematică TEHN"&amp;"||"&amp;$B89,Date_ProbaC!$K:$K,0))),"-")</f>
        <v>-</v>
      </c>
      <c r="G89" s="16" t="str">
        <f>IFERROR(IF(ISBLANK(INDEX(Date_ProbaC!$G:$G,MATCH("Matematică TEHN"&amp;"||"&amp;$B89,Date_ProbaC!$K:$K,0))),"-",INDEX(Date_ProbaC!$G:$G,MATCH("Matematică TEHN"&amp;"||"&amp;$B89,Date_ProbaC!$K:$K,0))),"-")</f>
        <v>-</v>
      </c>
      <c r="H89" s="11" t="str">
        <f>IFERROR(IF(ISBLANK(INDEX(Date_ProbaC!$H:$H,MATCH("Matematică TEHN"&amp;"||"&amp;$B89,Date_ProbaC!$K:$K,0))),"-",INDEX(Date_ProbaC!$H:$H,MATCH("Matematică TEHN"&amp;"||"&amp;$B89,Date_ProbaC!$K:$K,0))),"-")</f>
        <v>-</v>
      </c>
      <c r="I89" s="16">
        <f>IFERROR(IF(ISBLANK(INDEX(Date_ProbaC!$I:$I,MATCH("Matematică TEHN"&amp;"||"&amp;$B89,Date_ProbaC!$K:$K,0))),"-",INDEX(Date_ProbaC!$I:$I,MATCH("Matematică TEHN"&amp;"||"&amp;$B89,Date_ProbaC!$K:$K,0))),"-")</f>
        <v>1</v>
      </c>
      <c r="J89" s="11">
        <f>IFERROR(IF(ISBLANK(INDEX(Date_ProbaC!$J:$J,MATCH("Matematică TEHN"&amp;"||"&amp;$B89,Date_ProbaC!$K:$K,0))),"-",INDEX(Date_ProbaC!$J:$J,MATCH("Matematică TEHN"&amp;"||"&amp;$B89,Date_ProbaC!$K:$K,0))),"-")</f>
        <v>2.35</v>
      </c>
      <c r="K89" s="11" t="str">
        <f t="shared" si="3"/>
        <v>-</v>
      </c>
    </row>
    <row r="90" spans="1:11" x14ac:dyDescent="0.2">
      <c r="A90" s="16">
        <v>26</v>
      </c>
      <c r="B90" s="17" t="s">
        <v>58</v>
      </c>
      <c r="C90" s="17" t="s">
        <v>41</v>
      </c>
      <c r="D90" s="16" t="s">
        <v>39</v>
      </c>
      <c r="E90" s="16">
        <f>IFERROR(IF(ISBLANK(INDEX(Date_ProbaC!$E:$E,MATCH("Matematică TEHN"&amp;"||"&amp;$B90,Date_ProbaC!$K:$K,0))),"-",INDEX(Date_ProbaC!$E:$E,MATCH("Matematică TEHN"&amp;"||"&amp;$B90,Date_ProbaC!$K:$K,0))),"-")</f>
        <v>35</v>
      </c>
      <c r="F90" s="11">
        <f>IFERROR(IF(ISBLANK(INDEX(Date_ProbaC!$F:$F,MATCH("Matematică TEHN"&amp;"||"&amp;$B90,Date_ProbaC!$K:$K,0))),"-",INDEX(Date_ProbaC!$F:$F,MATCH("Matematică TEHN"&amp;"||"&amp;$B90,Date_ProbaC!$K:$K,0))),"-")</f>
        <v>5.50428571428571</v>
      </c>
      <c r="G90" s="16">
        <f>IFERROR(IF(ISBLANK(INDEX(Date_ProbaC!$G:$G,MATCH("Matematică TEHN"&amp;"||"&amp;$B90,Date_ProbaC!$K:$K,0))),"-",INDEX(Date_ProbaC!$G:$G,MATCH("Matematică TEHN"&amp;"||"&amp;$B90,Date_ProbaC!$K:$K,0))),"-")</f>
        <v>13</v>
      </c>
      <c r="H90" s="11">
        <f>IFERROR(IF(ISBLANK(INDEX(Date_ProbaC!$H:$H,MATCH("Matematică TEHN"&amp;"||"&amp;$B90,Date_ProbaC!$K:$K,0))),"-",INDEX(Date_ProbaC!$H:$H,MATCH("Matematică TEHN"&amp;"||"&amp;$B90,Date_ProbaC!$K:$K,0))),"-")</f>
        <v>5.9115384615384601</v>
      </c>
      <c r="I90" s="16" t="str">
        <f>IFERROR(IF(ISBLANK(INDEX(Date_ProbaC!$I:$I,MATCH("Matematică TEHN"&amp;"||"&amp;$B90,Date_ProbaC!$K:$K,0))),"-",INDEX(Date_ProbaC!$I:$I,MATCH("Matematică TEHN"&amp;"||"&amp;$B90,Date_ProbaC!$K:$K,0))),"-")</f>
        <v>-</v>
      </c>
      <c r="J90" s="11" t="str">
        <f>IFERROR(IF(ISBLANK(INDEX(Date_ProbaC!$J:$J,MATCH("Matematică TEHN"&amp;"||"&amp;$B90,Date_ProbaC!$K:$K,0))),"-",INDEX(Date_ProbaC!$J:$J,MATCH("Matematică TEHN"&amp;"||"&amp;$B90,Date_ProbaC!$K:$K,0))),"-")</f>
        <v>-</v>
      </c>
      <c r="K90" s="11" t="str">
        <f t="shared" si="3"/>
        <v>-</v>
      </c>
    </row>
    <row r="91" spans="1:11" x14ac:dyDescent="0.2">
      <c r="A91" s="16">
        <v>27</v>
      </c>
      <c r="B91" s="17" t="s">
        <v>74</v>
      </c>
      <c r="C91" s="17" t="s">
        <v>41</v>
      </c>
      <c r="D91" s="16" t="s">
        <v>42</v>
      </c>
      <c r="E91" s="16">
        <f>IFERROR(IF(ISBLANK(INDEX(Date_ProbaC!$E:$E,MATCH("Matematică TEHN"&amp;"||"&amp;$B91,Date_ProbaC!$K:$K,0))),"-",INDEX(Date_ProbaC!$E:$E,MATCH("Matematică TEHN"&amp;"||"&amp;$B91,Date_ProbaC!$K:$K,0))),"-")</f>
        <v>42</v>
      </c>
      <c r="F91" s="11">
        <f>IFERROR(IF(ISBLANK(INDEX(Date_ProbaC!$F:$F,MATCH("Matematică TEHN"&amp;"||"&amp;$B91,Date_ProbaC!$K:$K,0))),"-",INDEX(Date_ProbaC!$F:$F,MATCH("Matematică TEHN"&amp;"||"&amp;$B91,Date_ProbaC!$K:$K,0))),"-")</f>
        <v>6.1535714285714302</v>
      </c>
      <c r="G91" s="16">
        <f>IFERROR(IF(ISBLANK(INDEX(Date_ProbaC!$G:$G,MATCH("Matematică TEHN"&amp;"||"&amp;$B91,Date_ProbaC!$K:$K,0))),"-",INDEX(Date_ProbaC!$G:$G,MATCH("Matematică TEHN"&amp;"||"&amp;$B91,Date_ProbaC!$K:$K,0))),"-")</f>
        <v>31</v>
      </c>
      <c r="H91" s="11">
        <f>IFERROR(IF(ISBLANK(INDEX(Date_ProbaC!$H:$H,MATCH("Matematică TEHN"&amp;"||"&amp;$B91,Date_ProbaC!$K:$K,0))),"-",INDEX(Date_ProbaC!$H:$H,MATCH("Matematică TEHN"&amp;"||"&amp;$B91,Date_ProbaC!$K:$K,0))),"-")</f>
        <v>5.3306451612903203</v>
      </c>
      <c r="I91" s="16" t="str">
        <f>IFERROR(IF(ISBLANK(INDEX(Date_ProbaC!$I:$I,MATCH("Matematică TEHN"&amp;"||"&amp;$B91,Date_ProbaC!$K:$K,0))),"-",INDEX(Date_ProbaC!$I:$I,MATCH("Matematică TEHN"&amp;"||"&amp;$B91,Date_ProbaC!$K:$K,0))),"-")</f>
        <v>-</v>
      </c>
      <c r="J91" s="11" t="str">
        <f>IFERROR(IF(ISBLANK(INDEX(Date_ProbaC!$J:$J,MATCH("Matematică TEHN"&amp;"||"&amp;$B91,Date_ProbaC!$K:$K,0))),"-",INDEX(Date_ProbaC!$J:$J,MATCH("Matematică TEHN"&amp;"||"&amp;$B91,Date_ProbaC!$K:$K,0))),"-")</f>
        <v>-</v>
      </c>
      <c r="K91" s="11" t="str">
        <f t="shared" si="3"/>
        <v>-</v>
      </c>
    </row>
    <row r="92" spans="1:11" x14ac:dyDescent="0.2">
      <c r="A92" s="16">
        <v>28</v>
      </c>
      <c r="B92" s="17" t="s">
        <v>75</v>
      </c>
      <c r="C92" s="17" t="s">
        <v>41</v>
      </c>
      <c r="D92" s="16" t="s">
        <v>39</v>
      </c>
      <c r="E92" s="16">
        <f>IFERROR(IF(ISBLANK(INDEX(Date_ProbaC!$E:$E,MATCH("Matematică TEHN"&amp;"||"&amp;$B92,Date_ProbaC!$K:$K,0))),"-",INDEX(Date_ProbaC!$E:$E,MATCH("Matematică TEHN"&amp;"||"&amp;$B92,Date_ProbaC!$K:$K,0))),"-")</f>
        <v>64</v>
      </c>
      <c r="F92" s="11">
        <f>IFERROR(IF(ISBLANK(INDEX(Date_ProbaC!$F:$F,MATCH("Matematică TEHN"&amp;"||"&amp;$B92,Date_ProbaC!$K:$K,0))),"-",INDEX(Date_ProbaC!$F:$F,MATCH("Matematică TEHN"&amp;"||"&amp;$B92,Date_ProbaC!$K:$K,0))),"-")</f>
        <v>5.83203125</v>
      </c>
      <c r="G92" s="16">
        <f>IFERROR(IF(ISBLANK(INDEX(Date_ProbaC!$G:$G,MATCH("Matematică TEHN"&amp;"||"&amp;$B92,Date_ProbaC!$K:$K,0))),"-",INDEX(Date_ProbaC!$G:$G,MATCH("Matematică TEHN"&amp;"||"&amp;$B92,Date_ProbaC!$K:$K,0))),"-")</f>
        <v>29</v>
      </c>
      <c r="H92" s="11">
        <f>IFERROR(IF(ISBLANK(INDEX(Date_ProbaC!$H:$H,MATCH("Matematică TEHN"&amp;"||"&amp;$B92,Date_ProbaC!$K:$K,0))),"-",INDEX(Date_ProbaC!$H:$H,MATCH("Matematică TEHN"&amp;"||"&amp;$B92,Date_ProbaC!$K:$K,0))),"-")</f>
        <v>4.82931034482759</v>
      </c>
      <c r="I92" s="16" t="str">
        <f>IFERROR(IF(ISBLANK(INDEX(Date_ProbaC!$I:$I,MATCH("Matematică TEHN"&amp;"||"&amp;$B92,Date_ProbaC!$K:$K,0))),"-",INDEX(Date_ProbaC!$I:$I,MATCH("Matematică TEHN"&amp;"||"&amp;$B92,Date_ProbaC!$K:$K,0))),"-")</f>
        <v>-</v>
      </c>
      <c r="J92" s="11" t="str">
        <f>IFERROR(IF(ISBLANK(INDEX(Date_ProbaC!$J:$J,MATCH("Matematică TEHN"&amp;"||"&amp;$B92,Date_ProbaC!$K:$K,0))),"-",INDEX(Date_ProbaC!$J:$J,MATCH("Matematică TEHN"&amp;"||"&amp;$B92,Date_ProbaC!$K:$K,0))),"-")</f>
        <v>-</v>
      </c>
      <c r="K92" s="11" t="str">
        <f t="shared" si="3"/>
        <v>-</v>
      </c>
    </row>
    <row r="93" spans="1:11" x14ac:dyDescent="0.2">
      <c r="A93" s="16">
        <v>29</v>
      </c>
      <c r="B93" s="17" t="s">
        <v>77</v>
      </c>
      <c r="C93" s="17" t="s">
        <v>41</v>
      </c>
      <c r="D93" s="16" t="s">
        <v>39</v>
      </c>
      <c r="E93" s="16">
        <f>IFERROR(IF(ISBLANK(INDEX(Date_ProbaC!$E:$E,MATCH("Matematică TEHN"&amp;"||"&amp;$B93,Date_ProbaC!$K:$K,0))),"-",INDEX(Date_ProbaC!$E:$E,MATCH("Matematică TEHN"&amp;"||"&amp;$B93,Date_ProbaC!$K:$K,0))),"-")</f>
        <v>21</v>
      </c>
      <c r="F93" s="11">
        <f>IFERROR(IF(ISBLANK(INDEX(Date_ProbaC!$F:$F,MATCH("Matematică TEHN"&amp;"||"&amp;$B93,Date_ProbaC!$K:$K,0))),"-",INDEX(Date_ProbaC!$F:$F,MATCH("Matematică TEHN"&amp;"||"&amp;$B93,Date_ProbaC!$K:$K,0))),"-")</f>
        <v>4.4214285714285699</v>
      </c>
      <c r="G93" s="16">
        <f>IFERROR(IF(ISBLANK(INDEX(Date_ProbaC!$G:$G,MATCH("Matematică TEHN"&amp;"||"&amp;$B93,Date_ProbaC!$K:$K,0))),"-",INDEX(Date_ProbaC!$G:$G,MATCH("Matematică TEHN"&amp;"||"&amp;$B93,Date_ProbaC!$K:$K,0))),"-")</f>
        <v>12</v>
      </c>
      <c r="H93" s="11">
        <f>IFERROR(IF(ISBLANK(INDEX(Date_ProbaC!$H:$H,MATCH("Matematică TEHN"&amp;"||"&amp;$B93,Date_ProbaC!$K:$K,0))),"-",INDEX(Date_ProbaC!$H:$H,MATCH("Matematică TEHN"&amp;"||"&amp;$B93,Date_ProbaC!$K:$K,0))),"-")</f>
        <v>4.625</v>
      </c>
      <c r="I93" s="16" t="str">
        <f>IFERROR(IF(ISBLANK(INDEX(Date_ProbaC!$I:$I,MATCH("Matematică TEHN"&amp;"||"&amp;$B93,Date_ProbaC!$K:$K,0))),"-",INDEX(Date_ProbaC!$I:$I,MATCH("Matematică TEHN"&amp;"||"&amp;$B93,Date_ProbaC!$K:$K,0))),"-")</f>
        <v>-</v>
      </c>
      <c r="J93" s="11" t="str">
        <f>IFERROR(IF(ISBLANK(INDEX(Date_ProbaC!$J:$J,MATCH("Matematică TEHN"&amp;"||"&amp;$B93,Date_ProbaC!$K:$K,0))),"-",INDEX(Date_ProbaC!$J:$J,MATCH("Matematică TEHN"&amp;"||"&amp;$B93,Date_ProbaC!$K:$K,0))),"-")</f>
        <v>-</v>
      </c>
      <c r="K93" s="11" t="str">
        <f t="shared" si="3"/>
        <v>-</v>
      </c>
    </row>
  </sheetData>
  <mergeCells count="6">
    <mergeCell ref="A63:K63"/>
    <mergeCell ref="A1:K1"/>
    <mergeCell ref="A4:K4"/>
    <mergeCell ref="A28:K28"/>
    <mergeCell ref="A46:K46"/>
    <mergeCell ref="A49:K49"/>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38"/>
  <sheetViews>
    <sheetView showGridLines="0" tabSelected="1" zoomScaleNormal="100" workbookViewId="0">
      <pane ySplit="3" topLeftCell="A55" activePane="bottomLeft" state="frozen"/>
      <selection pane="bottomLeft" sqref="A1:K1"/>
    </sheetView>
  </sheetViews>
  <sheetFormatPr baseColWidth="10" defaultColWidth="8.6640625" defaultRowHeight="15" x14ac:dyDescent="0.2"/>
  <cols>
    <col min="1" max="1" width="6" customWidth="1"/>
    <col min="2" max="2" width="46" customWidth="1"/>
    <col min="3" max="3" width="16" customWidth="1"/>
    <col min="4" max="5" width="9" customWidth="1"/>
    <col min="6" max="6" width="10" customWidth="1"/>
    <col min="7" max="7" width="9" customWidth="1"/>
    <col min="8" max="8" width="10" customWidth="1"/>
    <col min="9" max="9" width="9" customWidth="1"/>
    <col min="10" max="11" width="10" customWidth="1"/>
  </cols>
  <sheetData>
    <row r="1" spans="1:11" x14ac:dyDescent="0.2">
      <c r="A1" s="2" t="s">
        <v>141</v>
      </c>
      <c r="B1" s="2"/>
      <c r="C1" s="2"/>
      <c r="D1" s="2"/>
      <c r="E1" s="2"/>
      <c r="F1" s="2"/>
      <c r="G1" s="2"/>
      <c r="H1" s="2"/>
      <c r="I1" s="2"/>
      <c r="J1" s="2"/>
      <c r="K1" s="2"/>
    </row>
    <row r="4" spans="1:11" x14ac:dyDescent="0.2">
      <c r="A4" s="1" t="s">
        <v>116</v>
      </c>
      <c r="B4" s="1"/>
      <c r="C4" s="1"/>
      <c r="D4" s="1"/>
      <c r="E4" s="1"/>
      <c r="F4" s="1"/>
      <c r="G4" s="1"/>
      <c r="H4" s="1"/>
      <c r="I4" s="1"/>
      <c r="J4" s="1"/>
      <c r="K4" s="1"/>
    </row>
    <row r="5" spans="1:11" ht="28" x14ac:dyDescent="0.2">
      <c r="A5" s="12" t="s">
        <v>100</v>
      </c>
      <c r="B5" s="12" t="s">
        <v>22</v>
      </c>
      <c r="C5" s="12" t="s">
        <v>23</v>
      </c>
      <c r="D5" s="12" t="s">
        <v>24</v>
      </c>
      <c r="E5" s="12" t="s">
        <v>135</v>
      </c>
      <c r="F5" s="12" t="s">
        <v>136</v>
      </c>
      <c r="G5" s="12" t="s">
        <v>137</v>
      </c>
      <c r="H5" s="12" t="s">
        <v>138</v>
      </c>
      <c r="I5" s="12" t="s">
        <v>139</v>
      </c>
      <c r="J5" s="12" t="s">
        <v>140</v>
      </c>
      <c r="K5" s="12" t="s">
        <v>103</v>
      </c>
    </row>
    <row r="6" spans="1:11" x14ac:dyDescent="0.2">
      <c r="A6" s="16">
        <v>1</v>
      </c>
      <c r="B6" s="17" t="s">
        <v>46</v>
      </c>
      <c r="C6" s="17" t="s">
        <v>41</v>
      </c>
      <c r="D6" s="16" t="s">
        <v>42</v>
      </c>
      <c r="E6" s="16">
        <f>IFERROR(IF(ISBLANK(INDEX(Date_ProbaD!$E:$E,MATCH("Anatomie și fiziologie umană, genetică și ecologie umană"&amp;"||"&amp;$B6,Date_ProbaD!$K:$K,0))),"-",INDEX(Date_ProbaD!$E:$E,MATCH("Anatomie și fiziologie umană, genetică și ecologie umană"&amp;"||"&amp;$B6,Date_ProbaD!$K:$K,0))),"-")</f>
        <v>6</v>
      </c>
      <c r="F6" s="11">
        <f>IFERROR(IF(ISBLANK(INDEX(Date_ProbaD!$F:$F,MATCH("Anatomie și fiziologie umană, genetică și ecologie umană"&amp;"||"&amp;$B6,Date_ProbaD!$K:$K,0))),"-",INDEX(Date_ProbaD!$F:$F,MATCH("Anatomie și fiziologie umană, genetică și ecologie umană"&amp;"||"&amp;$B6,Date_ProbaD!$K:$K,0))),"-")</f>
        <v>9.1166666666666707</v>
      </c>
      <c r="G6" s="16">
        <f>IFERROR(IF(ISBLANK(INDEX(Date_ProbaD!$G:$G,MATCH("Anatomie și fiziologie umană, genetică și ecologie umană"&amp;"||"&amp;$B6,Date_ProbaD!$K:$K,0))),"-",INDEX(Date_ProbaD!$G:$G,MATCH("Anatomie și fiziologie umană, genetică și ecologie umană"&amp;"||"&amp;$B6,Date_ProbaD!$K:$K,0))),"-")</f>
        <v>5</v>
      </c>
      <c r="H6" s="11">
        <f>IFERROR(IF(ISBLANK(INDEX(Date_ProbaD!$H:$H,MATCH("Anatomie și fiziologie umană, genetică și ecologie umană"&amp;"||"&amp;$B6,Date_ProbaD!$K:$K,0))),"-",INDEX(Date_ProbaD!$H:$H,MATCH("Anatomie și fiziologie umană, genetică și ecologie umană"&amp;"||"&amp;$B6,Date_ProbaD!$K:$K,0))),"-")</f>
        <v>8.52</v>
      </c>
      <c r="I6" s="16">
        <f>IFERROR(IF(ISBLANK(INDEX(Date_ProbaD!$I:$I,MATCH("Anatomie și fiziologie umană, genetică și ecologie umană"&amp;"||"&amp;$B6,Date_ProbaD!$K:$K,0))),"-",INDEX(Date_ProbaD!$I:$I,MATCH("Anatomie și fiziologie umană, genetică și ecologie umană"&amp;"||"&amp;$B6,Date_ProbaD!$K:$K,0))),"-")</f>
        <v>5</v>
      </c>
      <c r="J6" s="11">
        <f>IFERROR(IF(ISBLANK(INDEX(Date_ProbaD!$J:$J,MATCH("Anatomie și fiziologie umană, genetică și ecologie umană"&amp;"||"&amp;$B6,Date_ProbaD!$K:$K,0))),"-",INDEX(Date_ProbaD!$J:$J,MATCH("Anatomie și fiziologie umană, genetică și ecologie umană"&amp;"||"&amp;$B6,Date_ProbaD!$K:$K,0))),"-")</f>
        <v>9.31</v>
      </c>
      <c r="K6" s="11">
        <f t="shared" ref="K6:K29" si="0">IFERROR(ROUND(J6-F6,2),"-")</f>
        <v>0.19</v>
      </c>
    </row>
    <row r="7" spans="1:11" x14ac:dyDescent="0.2">
      <c r="A7" s="16">
        <v>2</v>
      </c>
      <c r="B7" s="17" t="s">
        <v>45</v>
      </c>
      <c r="C7" s="17" t="s">
        <v>41</v>
      </c>
      <c r="D7" s="16" t="s">
        <v>42</v>
      </c>
      <c r="E7" s="16">
        <f>IFERROR(IF(ISBLANK(INDEX(Date_ProbaD!$E:$E,MATCH("Anatomie și fiziologie umană, genetică și ecologie umană"&amp;"||"&amp;$B7,Date_ProbaD!$K:$K,0))),"-",INDEX(Date_ProbaD!$E:$E,MATCH("Anatomie și fiziologie umană, genetică și ecologie umană"&amp;"||"&amp;$B7,Date_ProbaD!$K:$K,0))),"-")</f>
        <v>45</v>
      </c>
      <c r="F7" s="11">
        <f>IFERROR(IF(ISBLANK(INDEX(Date_ProbaD!$F:$F,MATCH("Anatomie și fiziologie umană, genetică și ecologie umană"&amp;"||"&amp;$B7,Date_ProbaD!$K:$K,0))),"-",INDEX(Date_ProbaD!$F:$F,MATCH("Anatomie și fiziologie umană, genetică și ecologie umană"&amp;"||"&amp;$B7,Date_ProbaD!$K:$K,0))),"-")</f>
        <v>8.6999999999999993</v>
      </c>
      <c r="G7" s="16">
        <f>IFERROR(IF(ISBLANK(INDEX(Date_ProbaD!$G:$G,MATCH("Anatomie și fiziologie umană, genetică și ecologie umană"&amp;"||"&amp;$B7,Date_ProbaD!$K:$K,0))),"-",INDEX(Date_ProbaD!$G:$G,MATCH("Anatomie și fiziologie umană, genetică și ecologie umană"&amp;"||"&amp;$B7,Date_ProbaD!$K:$K,0))),"-")</f>
        <v>36</v>
      </c>
      <c r="H7" s="11">
        <f>IFERROR(IF(ISBLANK(INDEX(Date_ProbaD!$H:$H,MATCH("Anatomie și fiziologie umană, genetică și ecologie umană"&amp;"||"&amp;$B7,Date_ProbaD!$K:$K,0))),"-",INDEX(Date_ProbaD!$H:$H,MATCH("Anatomie și fiziologie umană, genetică și ecologie umană"&amp;"||"&amp;$B7,Date_ProbaD!$K:$K,0))),"-")</f>
        <v>8.7166666666666703</v>
      </c>
      <c r="I7" s="16">
        <f>IFERROR(IF(ISBLANK(INDEX(Date_ProbaD!$I:$I,MATCH("Anatomie și fiziologie umană, genetică și ecologie umană"&amp;"||"&amp;$B7,Date_ProbaD!$K:$K,0))),"-",INDEX(Date_ProbaD!$I:$I,MATCH("Anatomie și fiziologie umană, genetică și ecologie umană"&amp;"||"&amp;$B7,Date_ProbaD!$K:$K,0))),"-")</f>
        <v>52</v>
      </c>
      <c r="J7" s="11">
        <f>IFERROR(IF(ISBLANK(INDEX(Date_ProbaD!$J:$J,MATCH("Anatomie și fiziologie umană, genetică și ecologie umană"&amp;"||"&amp;$B7,Date_ProbaD!$K:$K,0))),"-",INDEX(Date_ProbaD!$J:$J,MATCH("Anatomie și fiziologie umană, genetică și ecologie umană"&amp;"||"&amp;$B7,Date_ProbaD!$K:$K,0))),"-")</f>
        <v>9.1913461538461494</v>
      </c>
      <c r="K7" s="11">
        <f t="shared" si="0"/>
        <v>0.49</v>
      </c>
    </row>
    <row r="8" spans="1:11" x14ac:dyDescent="0.2">
      <c r="A8" s="16">
        <v>3</v>
      </c>
      <c r="B8" s="17" t="s">
        <v>84</v>
      </c>
      <c r="C8" s="17" t="s">
        <v>41</v>
      </c>
      <c r="D8" s="16" t="s">
        <v>39</v>
      </c>
      <c r="E8" s="16">
        <f>IFERROR(IF(ISBLANK(INDEX(Date_ProbaD!$E:$E,MATCH("Anatomie și fiziologie umană, genetică și ecologie umană"&amp;"||"&amp;$B8,Date_ProbaD!$K:$K,0))),"-",INDEX(Date_ProbaD!$E:$E,MATCH("Anatomie și fiziologie umană, genetică și ecologie umană"&amp;"||"&amp;$B8,Date_ProbaD!$K:$K,0))),"-")</f>
        <v>17</v>
      </c>
      <c r="F8" s="11">
        <f>IFERROR(IF(ISBLANK(INDEX(Date_ProbaD!$F:$F,MATCH("Anatomie și fiziologie umană, genetică și ecologie umană"&amp;"||"&amp;$B8,Date_ProbaD!$K:$K,0))),"-",INDEX(Date_ProbaD!$F:$F,MATCH("Anatomie și fiziologie umană, genetică și ecologie umană"&amp;"||"&amp;$B8,Date_ProbaD!$K:$K,0))),"-")</f>
        <v>9.3735294117647108</v>
      </c>
      <c r="G8" s="16">
        <f>IFERROR(IF(ISBLANK(INDEX(Date_ProbaD!$G:$G,MATCH("Anatomie și fiziologie umană, genetică și ecologie umană"&amp;"||"&amp;$B8,Date_ProbaD!$K:$K,0))),"-",INDEX(Date_ProbaD!$G:$G,MATCH("Anatomie și fiziologie umană, genetică și ecologie umană"&amp;"||"&amp;$B8,Date_ProbaD!$K:$K,0))),"-")</f>
        <v>19</v>
      </c>
      <c r="H8" s="11">
        <f>IFERROR(IF(ISBLANK(INDEX(Date_ProbaD!$H:$H,MATCH("Anatomie și fiziologie umană, genetică și ecologie umană"&amp;"||"&amp;$B8,Date_ProbaD!$K:$K,0))),"-",INDEX(Date_ProbaD!$H:$H,MATCH("Anatomie și fiziologie umană, genetică și ecologie umană"&amp;"||"&amp;$B8,Date_ProbaD!$K:$K,0))),"-")</f>
        <v>9.1026315789473706</v>
      </c>
      <c r="I8" s="16">
        <f>IFERROR(IF(ISBLANK(INDEX(Date_ProbaD!$I:$I,MATCH("Anatomie și fiziologie umană, genetică și ecologie umană"&amp;"||"&amp;$B8,Date_ProbaD!$K:$K,0))),"-",INDEX(Date_ProbaD!$I:$I,MATCH("Anatomie și fiziologie umană, genetică și ecologie umană"&amp;"||"&amp;$B8,Date_ProbaD!$K:$K,0))),"-")</f>
        <v>20</v>
      </c>
      <c r="J8" s="11">
        <f>IFERROR(IF(ISBLANK(INDEX(Date_ProbaD!$J:$J,MATCH("Anatomie și fiziologie umană, genetică și ecologie umană"&amp;"||"&amp;$B8,Date_ProbaD!$K:$K,0))),"-",INDEX(Date_ProbaD!$J:$J,MATCH("Anatomie și fiziologie umană, genetică și ecologie umană"&amp;"||"&amp;$B8,Date_ProbaD!$K:$K,0))),"-")</f>
        <v>8.7949999999999999</v>
      </c>
      <c r="K8" s="11">
        <f t="shared" si="0"/>
        <v>-0.57999999999999996</v>
      </c>
    </row>
    <row r="9" spans="1:11" x14ac:dyDescent="0.2">
      <c r="A9" s="16">
        <v>4</v>
      </c>
      <c r="B9" s="17" t="s">
        <v>49</v>
      </c>
      <c r="C9" s="17" t="s">
        <v>41</v>
      </c>
      <c r="D9" s="16" t="s">
        <v>42</v>
      </c>
      <c r="E9" s="16">
        <f>IFERROR(IF(ISBLANK(INDEX(Date_ProbaD!$E:$E,MATCH("Anatomie și fiziologie umană, genetică și ecologie umană"&amp;"||"&amp;$B9,Date_ProbaD!$K:$K,0))),"-",INDEX(Date_ProbaD!$E:$E,MATCH("Anatomie și fiziologie umană, genetică și ecologie umană"&amp;"||"&amp;$B9,Date_ProbaD!$K:$K,0))),"-")</f>
        <v>4</v>
      </c>
      <c r="F9" s="11">
        <f>IFERROR(IF(ISBLANK(INDEX(Date_ProbaD!$F:$F,MATCH("Anatomie și fiziologie umană, genetică și ecologie umană"&amp;"||"&amp;$B9,Date_ProbaD!$K:$K,0))),"-",INDEX(Date_ProbaD!$F:$F,MATCH("Anatomie și fiziologie umană, genetică și ecologie umană"&amp;"||"&amp;$B9,Date_ProbaD!$K:$K,0))),"-")</f>
        <v>9.0875000000000004</v>
      </c>
      <c r="G9" s="16">
        <f>IFERROR(IF(ISBLANK(INDEX(Date_ProbaD!$G:$G,MATCH("Anatomie și fiziologie umană, genetică și ecologie umană"&amp;"||"&amp;$B9,Date_ProbaD!$K:$K,0))),"-",INDEX(Date_ProbaD!$G:$G,MATCH("Anatomie și fiziologie umană, genetică și ecologie umană"&amp;"||"&amp;$B9,Date_ProbaD!$K:$K,0))),"-")</f>
        <v>10</v>
      </c>
      <c r="H9" s="11">
        <f>IFERROR(IF(ISBLANK(INDEX(Date_ProbaD!$H:$H,MATCH("Anatomie și fiziologie umană, genetică și ecologie umană"&amp;"||"&amp;$B9,Date_ProbaD!$K:$K,0))),"-",INDEX(Date_ProbaD!$H:$H,MATCH("Anatomie și fiziologie umană, genetică și ecologie umană"&amp;"||"&amp;$B9,Date_ProbaD!$K:$K,0))),"-")</f>
        <v>9.4949999999999992</v>
      </c>
      <c r="I9" s="16">
        <f>IFERROR(IF(ISBLANK(INDEX(Date_ProbaD!$I:$I,MATCH("Anatomie și fiziologie umană, genetică și ecologie umană"&amp;"||"&amp;$B9,Date_ProbaD!$K:$K,0))),"-",INDEX(Date_ProbaD!$I:$I,MATCH("Anatomie și fiziologie umană, genetică și ecologie umană"&amp;"||"&amp;$B9,Date_ProbaD!$K:$K,0))),"-")</f>
        <v>12</v>
      </c>
      <c r="J9" s="11">
        <f>IFERROR(IF(ISBLANK(INDEX(Date_ProbaD!$J:$J,MATCH("Anatomie și fiziologie umană, genetică și ecologie umană"&amp;"||"&amp;$B9,Date_ProbaD!$K:$K,0))),"-",INDEX(Date_ProbaD!$J:$J,MATCH("Anatomie și fiziologie umană, genetică și ecologie umană"&amp;"||"&amp;$B9,Date_ProbaD!$K:$K,0))),"-")</f>
        <v>8.4625000000000004</v>
      </c>
      <c r="K9" s="11">
        <f t="shared" si="0"/>
        <v>-0.63</v>
      </c>
    </row>
    <row r="10" spans="1:11" x14ac:dyDescent="0.2">
      <c r="A10" s="16">
        <v>5</v>
      </c>
      <c r="B10" s="17" t="s">
        <v>37</v>
      </c>
      <c r="C10" s="17" t="s">
        <v>38</v>
      </c>
      <c r="D10" s="16" t="s">
        <v>39</v>
      </c>
      <c r="E10" s="16">
        <f>IFERROR(IF(ISBLANK(INDEX(Date_ProbaD!$E:$E,MATCH("Anatomie și fiziologie umană, genetică și ecologie umană"&amp;"||"&amp;$B10,Date_ProbaD!$K:$K,0))),"-",INDEX(Date_ProbaD!$E:$E,MATCH("Anatomie și fiziologie umană, genetică și ecologie umană"&amp;"||"&amp;$B10,Date_ProbaD!$K:$K,0))),"-")</f>
        <v>37</v>
      </c>
      <c r="F10" s="11">
        <f>IFERROR(IF(ISBLANK(INDEX(Date_ProbaD!$F:$F,MATCH("Anatomie și fiziologie umană, genetică și ecologie umană"&amp;"||"&amp;$B10,Date_ProbaD!$K:$K,0))),"-",INDEX(Date_ProbaD!$F:$F,MATCH("Anatomie și fiziologie umană, genetică și ecologie umană"&amp;"||"&amp;$B10,Date_ProbaD!$K:$K,0))),"-")</f>
        <v>8.7297297297297298</v>
      </c>
      <c r="G10" s="16">
        <f>IFERROR(IF(ISBLANK(INDEX(Date_ProbaD!$G:$G,MATCH("Anatomie și fiziologie umană, genetică și ecologie umană"&amp;"||"&amp;$B10,Date_ProbaD!$K:$K,0))),"-",INDEX(Date_ProbaD!$G:$G,MATCH("Anatomie și fiziologie umană, genetică și ecologie umană"&amp;"||"&amp;$B10,Date_ProbaD!$K:$K,0))),"-")</f>
        <v>26</v>
      </c>
      <c r="H10" s="11">
        <f>IFERROR(IF(ISBLANK(INDEX(Date_ProbaD!$H:$H,MATCH("Anatomie și fiziologie umană, genetică și ecologie umană"&amp;"||"&amp;$B10,Date_ProbaD!$K:$K,0))),"-",INDEX(Date_ProbaD!$H:$H,MATCH("Anatomie și fiziologie umană, genetică și ecologie umană"&amp;"||"&amp;$B10,Date_ProbaD!$K:$K,0))),"-")</f>
        <v>8.3730769230769209</v>
      </c>
      <c r="I10" s="16">
        <f>IFERROR(IF(ISBLANK(INDEX(Date_ProbaD!$I:$I,MATCH("Anatomie și fiziologie umană, genetică și ecologie umană"&amp;"||"&amp;$B10,Date_ProbaD!$K:$K,0))),"-",INDEX(Date_ProbaD!$I:$I,MATCH("Anatomie și fiziologie umană, genetică și ecologie umană"&amp;"||"&amp;$B10,Date_ProbaD!$K:$K,0))),"-")</f>
        <v>32</v>
      </c>
      <c r="J10" s="11">
        <f>IFERROR(IF(ISBLANK(INDEX(Date_ProbaD!$J:$J,MATCH("Anatomie și fiziologie umană, genetică și ecologie umană"&amp;"||"&amp;$B10,Date_ProbaD!$K:$K,0))),"-",INDEX(Date_ProbaD!$J:$J,MATCH("Anatomie și fiziologie umană, genetică și ecologie umană"&amp;"||"&amp;$B10,Date_ProbaD!$K:$K,0))),"-")</f>
        <v>8.2062500000000007</v>
      </c>
      <c r="K10" s="11">
        <f t="shared" si="0"/>
        <v>-0.52</v>
      </c>
    </row>
    <row r="11" spans="1:11" x14ac:dyDescent="0.2">
      <c r="A11" s="16">
        <v>6</v>
      </c>
      <c r="B11" s="17" t="s">
        <v>47</v>
      </c>
      <c r="C11" s="17" t="s">
        <v>41</v>
      </c>
      <c r="D11" s="16" t="s">
        <v>42</v>
      </c>
      <c r="E11" s="16">
        <f>IFERROR(IF(ISBLANK(INDEX(Date_ProbaD!$E:$E,MATCH("Anatomie și fiziologie umană, genetică și ecologie umană"&amp;"||"&amp;$B11,Date_ProbaD!$K:$K,0))),"-",INDEX(Date_ProbaD!$E:$E,MATCH("Anatomie și fiziologie umană, genetică și ecologie umană"&amp;"||"&amp;$B11,Date_ProbaD!$K:$K,0))),"-")</f>
        <v>31</v>
      </c>
      <c r="F11" s="11">
        <f>IFERROR(IF(ISBLANK(INDEX(Date_ProbaD!$F:$F,MATCH("Anatomie și fiziologie umană, genetică și ecologie umană"&amp;"||"&amp;$B11,Date_ProbaD!$K:$K,0))),"-",INDEX(Date_ProbaD!$F:$F,MATCH("Anatomie și fiziologie umană, genetică și ecologie umană"&amp;"||"&amp;$B11,Date_ProbaD!$K:$K,0))),"-")</f>
        <v>8.2983870967741904</v>
      </c>
      <c r="G11" s="16">
        <f>IFERROR(IF(ISBLANK(INDEX(Date_ProbaD!$G:$G,MATCH("Anatomie și fiziologie umană, genetică și ecologie umană"&amp;"||"&amp;$B11,Date_ProbaD!$K:$K,0))),"-",INDEX(Date_ProbaD!$G:$G,MATCH("Anatomie și fiziologie umană, genetică și ecologie umană"&amp;"||"&amp;$B11,Date_ProbaD!$K:$K,0))),"-")</f>
        <v>17</v>
      </c>
      <c r="H11" s="11">
        <f>IFERROR(IF(ISBLANK(INDEX(Date_ProbaD!$H:$H,MATCH("Anatomie și fiziologie umană, genetică și ecologie umană"&amp;"||"&amp;$B11,Date_ProbaD!$K:$K,0))),"-",INDEX(Date_ProbaD!$H:$H,MATCH("Anatomie și fiziologie umană, genetică și ecologie umană"&amp;"||"&amp;$B11,Date_ProbaD!$K:$K,0))),"-")</f>
        <v>7.24411764705882</v>
      </c>
      <c r="I11" s="16">
        <f>IFERROR(IF(ISBLANK(INDEX(Date_ProbaD!$I:$I,MATCH("Anatomie și fiziologie umană, genetică și ecologie umană"&amp;"||"&amp;$B11,Date_ProbaD!$K:$K,0))),"-",INDEX(Date_ProbaD!$I:$I,MATCH("Anatomie și fiziologie umană, genetică și ecologie umană"&amp;"||"&amp;$B11,Date_ProbaD!$K:$K,0))),"-")</f>
        <v>23</v>
      </c>
      <c r="J11" s="11">
        <f>IFERROR(IF(ISBLANK(INDEX(Date_ProbaD!$J:$J,MATCH("Anatomie și fiziologie umană, genetică și ecologie umană"&amp;"||"&amp;$B11,Date_ProbaD!$K:$K,0))),"-",INDEX(Date_ProbaD!$J:$J,MATCH("Anatomie și fiziologie umană, genetică și ecologie umană"&amp;"||"&amp;$B11,Date_ProbaD!$K:$K,0))),"-")</f>
        <v>8.1869565217391305</v>
      </c>
      <c r="K11" s="11">
        <f t="shared" si="0"/>
        <v>-0.11</v>
      </c>
    </row>
    <row r="12" spans="1:11" x14ac:dyDescent="0.2">
      <c r="A12" s="16">
        <v>7</v>
      </c>
      <c r="B12" s="17" t="s">
        <v>91</v>
      </c>
      <c r="C12" s="17" t="s">
        <v>73</v>
      </c>
      <c r="D12" s="16" t="s">
        <v>39</v>
      </c>
      <c r="E12" s="16">
        <f>IFERROR(IF(ISBLANK(INDEX(Date_ProbaD!$E:$E,MATCH("Anatomie și fiziologie umană, genetică și ecologie umană"&amp;"||"&amp;$B12,Date_ProbaD!$K:$K,0))),"-",INDEX(Date_ProbaD!$E:$E,MATCH("Anatomie și fiziologie umană, genetică și ecologie umană"&amp;"||"&amp;$B12,Date_ProbaD!$K:$K,0))),"-")</f>
        <v>58</v>
      </c>
      <c r="F12" s="11">
        <f>IFERROR(IF(ISBLANK(INDEX(Date_ProbaD!$F:$F,MATCH("Anatomie și fiziologie umană, genetică și ecologie umană"&amp;"||"&amp;$B12,Date_ProbaD!$K:$K,0))),"-",INDEX(Date_ProbaD!$F:$F,MATCH("Anatomie și fiziologie umană, genetică și ecologie umană"&amp;"||"&amp;$B12,Date_ProbaD!$K:$K,0))),"-")</f>
        <v>8.5508620689655199</v>
      </c>
      <c r="G12" s="16">
        <f>IFERROR(IF(ISBLANK(INDEX(Date_ProbaD!$G:$G,MATCH("Anatomie și fiziologie umană, genetică și ecologie umană"&amp;"||"&amp;$B12,Date_ProbaD!$K:$K,0))),"-",INDEX(Date_ProbaD!$G:$G,MATCH("Anatomie și fiziologie umană, genetică și ecologie umană"&amp;"||"&amp;$B12,Date_ProbaD!$K:$K,0))),"-")</f>
        <v>35</v>
      </c>
      <c r="H12" s="11">
        <f>IFERROR(IF(ISBLANK(INDEX(Date_ProbaD!$H:$H,MATCH("Anatomie și fiziologie umană, genetică și ecologie umană"&amp;"||"&amp;$B12,Date_ProbaD!$K:$K,0))),"-",INDEX(Date_ProbaD!$H:$H,MATCH("Anatomie și fiziologie umană, genetică și ecologie umană"&amp;"||"&amp;$B12,Date_ProbaD!$K:$K,0))),"-")</f>
        <v>6.5571428571428596</v>
      </c>
      <c r="I12" s="16">
        <f>IFERROR(IF(ISBLANK(INDEX(Date_ProbaD!$I:$I,MATCH("Anatomie și fiziologie umană, genetică și ecologie umană"&amp;"||"&amp;$B12,Date_ProbaD!$K:$K,0))),"-",INDEX(Date_ProbaD!$I:$I,MATCH("Anatomie și fiziologie umană, genetică și ecologie umană"&amp;"||"&amp;$B12,Date_ProbaD!$K:$K,0))),"-")</f>
        <v>51</v>
      </c>
      <c r="J12" s="11">
        <f>IFERROR(IF(ISBLANK(INDEX(Date_ProbaD!$J:$J,MATCH("Anatomie și fiziologie umană, genetică și ecologie umană"&amp;"||"&amp;$B12,Date_ProbaD!$K:$K,0))),"-",INDEX(Date_ProbaD!$J:$J,MATCH("Anatomie și fiziologie umană, genetică și ecologie umană"&amp;"||"&amp;$B12,Date_ProbaD!$K:$K,0))),"-")</f>
        <v>8.1715686274509807</v>
      </c>
      <c r="K12" s="11">
        <f t="shared" si="0"/>
        <v>-0.38</v>
      </c>
    </row>
    <row r="13" spans="1:11" x14ac:dyDescent="0.2">
      <c r="A13" s="16">
        <v>8</v>
      </c>
      <c r="B13" s="17" t="s">
        <v>85</v>
      </c>
      <c r="C13" s="17" t="s">
        <v>41</v>
      </c>
      <c r="D13" s="16" t="s">
        <v>39</v>
      </c>
      <c r="E13" s="16">
        <f>IFERROR(IF(ISBLANK(INDEX(Date_ProbaD!$E:$E,MATCH("Anatomie și fiziologie umană, genetică și ecologie umană"&amp;"||"&amp;$B13,Date_ProbaD!$K:$K,0))),"-",INDEX(Date_ProbaD!$E:$E,MATCH("Anatomie și fiziologie umană, genetică și ecologie umană"&amp;"||"&amp;$B13,Date_ProbaD!$K:$K,0))),"-")</f>
        <v>26</v>
      </c>
      <c r="F13" s="11">
        <f>IFERROR(IF(ISBLANK(INDEX(Date_ProbaD!$F:$F,MATCH("Anatomie și fiziologie umană, genetică și ecologie umană"&amp;"||"&amp;$B13,Date_ProbaD!$K:$K,0))),"-",INDEX(Date_ProbaD!$F:$F,MATCH("Anatomie și fiziologie umană, genetică și ecologie umană"&amp;"||"&amp;$B13,Date_ProbaD!$K:$K,0))),"-")</f>
        <v>7.9749999999999996</v>
      </c>
      <c r="G13" s="16">
        <f>IFERROR(IF(ISBLANK(INDEX(Date_ProbaD!$G:$G,MATCH("Anatomie și fiziologie umană, genetică și ecologie umană"&amp;"||"&amp;$B13,Date_ProbaD!$K:$K,0))),"-",INDEX(Date_ProbaD!$G:$G,MATCH("Anatomie și fiziologie umană, genetică și ecologie umană"&amp;"||"&amp;$B13,Date_ProbaD!$K:$K,0))),"-")</f>
        <v>11</v>
      </c>
      <c r="H13" s="11">
        <f>IFERROR(IF(ISBLANK(INDEX(Date_ProbaD!$H:$H,MATCH("Anatomie și fiziologie umană, genetică și ecologie umană"&amp;"||"&amp;$B13,Date_ProbaD!$K:$K,0))),"-",INDEX(Date_ProbaD!$H:$H,MATCH("Anatomie și fiziologie umană, genetică și ecologie umană"&amp;"||"&amp;$B13,Date_ProbaD!$K:$K,0))),"-")</f>
        <v>7.9909090909090903</v>
      </c>
      <c r="I13" s="16">
        <f>IFERROR(IF(ISBLANK(INDEX(Date_ProbaD!$I:$I,MATCH("Anatomie și fiziologie umană, genetică și ecologie umană"&amp;"||"&amp;$B13,Date_ProbaD!$K:$K,0))),"-",INDEX(Date_ProbaD!$I:$I,MATCH("Anatomie și fiziologie umană, genetică și ecologie umană"&amp;"||"&amp;$B13,Date_ProbaD!$K:$K,0))),"-")</f>
        <v>19</v>
      </c>
      <c r="J13" s="11">
        <f>IFERROR(IF(ISBLANK(INDEX(Date_ProbaD!$J:$J,MATCH("Anatomie și fiziologie umană, genetică și ecologie umană"&amp;"||"&amp;$B13,Date_ProbaD!$K:$K,0))),"-",INDEX(Date_ProbaD!$J:$J,MATCH("Anatomie și fiziologie umană, genetică și ecologie umană"&amp;"||"&amp;$B13,Date_ProbaD!$K:$K,0))),"-")</f>
        <v>8.0973684210526304</v>
      </c>
      <c r="K13" s="11">
        <f t="shared" si="0"/>
        <v>0.12</v>
      </c>
    </row>
    <row r="14" spans="1:11" x14ac:dyDescent="0.2">
      <c r="A14" s="16">
        <v>9</v>
      </c>
      <c r="B14" s="17" t="s">
        <v>94</v>
      </c>
      <c r="C14" s="17" t="s">
        <v>95</v>
      </c>
      <c r="D14" s="16" t="s">
        <v>42</v>
      </c>
      <c r="E14" s="16">
        <f>IFERROR(IF(ISBLANK(INDEX(Date_ProbaD!$E:$E,MATCH("Anatomie și fiziologie umană, genetică și ecologie umană"&amp;"||"&amp;$B14,Date_ProbaD!$K:$K,0))),"-",INDEX(Date_ProbaD!$E:$E,MATCH("Anatomie și fiziologie umană, genetică și ecologie umană"&amp;"||"&amp;$B14,Date_ProbaD!$K:$K,0))),"-")</f>
        <v>15</v>
      </c>
      <c r="F14" s="11">
        <f>IFERROR(IF(ISBLANK(INDEX(Date_ProbaD!$F:$F,MATCH("Anatomie și fiziologie umană, genetică și ecologie umană"&amp;"||"&amp;$B14,Date_ProbaD!$K:$K,0))),"-",INDEX(Date_ProbaD!$F:$F,MATCH("Anatomie și fiziologie umană, genetică și ecologie umană"&amp;"||"&amp;$B14,Date_ProbaD!$K:$K,0))),"-")</f>
        <v>7.65</v>
      </c>
      <c r="G14" s="16">
        <f>IFERROR(IF(ISBLANK(INDEX(Date_ProbaD!$G:$G,MATCH("Anatomie și fiziologie umană, genetică și ecologie umană"&amp;"||"&amp;$B14,Date_ProbaD!$K:$K,0))),"-",INDEX(Date_ProbaD!$G:$G,MATCH("Anatomie și fiziologie umană, genetică și ecologie umană"&amp;"||"&amp;$B14,Date_ProbaD!$K:$K,0))),"-")</f>
        <v>15</v>
      </c>
      <c r="H14" s="11">
        <f>IFERROR(IF(ISBLANK(INDEX(Date_ProbaD!$H:$H,MATCH("Anatomie și fiziologie umană, genetică și ecologie umană"&amp;"||"&amp;$B14,Date_ProbaD!$K:$K,0))),"-",INDEX(Date_ProbaD!$H:$H,MATCH("Anatomie și fiziologie umană, genetică și ecologie umană"&amp;"||"&amp;$B14,Date_ProbaD!$K:$K,0))),"-")</f>
        <v>6.37</v>
      </c>
      <c r="I14" s="16">
        <f>IFERROR(IF(ISBLANK(INDEX(Date_ProbaD!$I:$I,MATCH("Anatomie și fiziologie umană, genetică și ecologie umană"&amp;"||"&amp;$B14,Date_ProbaD!$K:$K,0))),"-",INDEX(Date_ProbaD!$I:$I,MATCH("Anatomie și fiziologie umană, genetică și ecologie umană"&amp;"||"&amp;$B14,Date_ProbaD!$K:$K,0))),"-")</f>
        <v>19</v>
      </c>
      <c r="J14" s="11">
        <f>IFERROR(IF(ISBLANK(INDEX(Date_ProbaD!$J:$J,MATCH("Anatomie și fiziologie umană, genetică și ecologie umană"&amp;"||"&amp;$B14,Date_ProbaD!$K:$K,0))),"-",INDEX(Date_ProbaD!$J:$J,MATCH("Anatomie și fiziologie umană, genetică și ecologie umană"&amp;"||"&amp;$B14,Date_ProbaD!$K:$K,0))),"-")</f>
        <v>7.8894736842105297</v>
      </c>
      <c r="K14" s="11">
        <f t="shared" si="0"/>
        <v>0.24</v>
      </c>
    </row>
    <row r="15" spans="1:11" x14ac:dyDescent="0.2">
      <c r="A15" s="16">
        <v>10</v>
      </c>
      <c r="B15" s="17" t="s">
        <v>86</v>
      </c>
      <c r="C15" s="17" t="s">
        <v>41</v>
      </c>
      <c r="D15" s="16" t="s">
        <v>42</v>
      </c>
      <c r="E15" s="16">
        <f>IFERROR(IF(ISBLANK(INDEX(Date_ProbaD!$E:$E,MATCH("Anatomie și fiziologie umană, genetică și ecologie umană"&amp;"||"&amp;$B15,Date_ProbaD!$K:$K,0))),"-",INDEX(Date_ProbaD!$E:$E,MATCH("Anatomie și fiziologie umană, genetică și ecologie umană"&amp;"||"&amp;$B15,Date_ProbaD!$K:$K,0))),"-")</f>
        <v>43</v>
      </c>
      <c r="F15" s="11">
        <f>IFERROR(IF(ISBLANK(INDEX(Date_ProbaD!$F:$F,MATCH("Anatomie și fiziologie umană, genetică și ecologie umană"&amp;"||"&amp;$B15,Date_ProbaD!$K:$K,0))),"-",INDEX(Date_ProbaD!$F:$F,MATCH("Anatomie și fiziologie umană, genetică și ecologie umană"&amp;"||"&amp;$B15,Date_ProbaD!$K:$K,0))),"-")</f>
        <v>7.9488372093023303</v>
      </c>
      <c r="G15" s="16">
        <f>IFERROR(IF(ISBLANK(INDEX(Date_ProbaD!$G:$G,MATCH("Anatomie și fiziologie umană, genetică și ecologie umană"&amp;"||"&amp;$B15,Date_ProbaD!$K:$K,0))),"-",INDEX(Date_ProbaD!$G:$G,MATCH("Anatomie și fiziologie umană, genetică și ecologie umană"&amp;"||"&amp;$B15,Date_ProbaD!$K:$K,0))),"-")</f>
        <v>7</v>
      </c>
      <c r="H15" s="11">
        <f>IFERROR(IF(ISBLANK(INDEX(Date_ProbaD!$H:$H,MATCH("Anatomie și fiziologie umană, genetică și ecologie umană"&amp;"||"&amp;$B15,Date_ProbaD!$K:$K,0))),"-",INDEX(Date_ProbaD!$H:$H,MATCH("Anatomie și fiziologie umană, genetică și ecologie umană"&amp;"||"&amp;$B15,Date_ProbaD!$K:$K,0))),"-")</f>
        <v>8.71428571428571</v>
      </c>
      <c r="I15" s="16">
        <f>IFERROR(IF(ISBLANK(INDEX(Date_ProbaD!$I:$I,MATCH("Anatomie și fiziologie umană, genetică și ecologie umană"&amp;"||"&amp;$B15,Date_ProbaD!$K:$K,0))),"-",INDEX(Date_ProbaD!$I:$I,MATCH("Anatomie și fiziologie umană, genetică și ecologie umană"&amp;"||"&amp;$B15,Date_ProbaD!$K:$K,0))),"-")</f>
        <v>26</v>
      </c>
      <c r="J15" s="11">
        <f>IFERROR(IF(ISBLANK(INDEX(Date_ProbaD!$J:$J,MATCH("Anatomie și fiziologie umană, genetică și ecologie umană"&amp;"||"&amp;$B15,Date_ProbaD!$K:$K,0))),"-",INDEX(Date_ProbaD!$J:$J,MATCH("Anatomie și fiziologie umană, genetică și ecologie umană"&amp;"||"&amp;$B15,Date_ProbaD!$K:$K,0))),"-")</f>
        <v>7.7461538461538497</v>
      </c>
      <c r="K15" s="11">
        <f t="shared" si="0"/>
        <v>-0.2</v>
      </c>
    </row>
    <row r="16" spans="1:11" x14ac:dyDescent="0.2">
      <c r="A16" s="16">
        <v>11</v>
      </c>
      <c r="B16" s="17" t="s">
        <v>44</v>
      </c>
      <c r="C16" s="17" t="s">
        <v>41</v>
      </c>
      <c r="D16" s="16" t="s">
        <v>42</v>
      </c>
      <c r="E16" s="16">
        <f>IFERROR(IF(ISBLANK(INDEX(Date_ProbaD!$E:$E,MATCH("Anatomie și fiziologie umană, genetică și ecologie umană"&amp;"||"&amp;$B16,Date_ProbaD!$K:$K,0))),"-",INDEX(Date_ProbaD!$E:$E,MATCH("Anatomie și fiziologie umană, genetică și ecologie umană"&amp;"||"&amp;$B16,Date_ProbaD!$K:$K,0))),"-")</f>
        <v>47</v>
      </c>
      <c r="F16" s="11">
        <f>IFERROR(IF(ISBLANK(INDEX(Date_ProbaD!$F:$F,MATCH("Anatomie și fiziologie umană, genetică și ecologie umană"&amp;"||"&amp;$B16,Date_ProbaD!$K:$K,0))),"-",INDEX(Date_ProbaD!$F:$F,MATCH("Anatomie și fiziologie umană, genetică și ecologie umană"&amp;"||"&amp;$B16,Date_ProbaD!$K:$K,0))),"-")</f>
        <v>8.0372340425531892</v>
      </c>
      <c r="G16" s="16">
        <f>IFERROR(IF(ISBLANK(INDEX(Date_ProbaD!$G:$G,MATCH("Anatomie și fiziologie umană, genetică și ecologie umană"&amp;"||"&amp;$B16,Date_ProbaD!$K:$K,0))),"-",INDEX(Date_ProbaD!$G:$G,MATCH("Anatomie și fiziologie umană, genetică și ecologie umană"&amp;"||"&amp;$B16,Date_ProbaD!$K:$K,0))),"-")</f>
        <v>35</v>
      </c>
      <c r="H16" s="11">
        <f>IFERROR(IF(ISBLANK(INDEX(Date_ProbaD!$H:$H,MATCH("Anatomie și fiziologie umană, genetică și ecologie umană"&amp;"||"&amp;$B16,Date_ProbaD!$K:$K,0))),"-",INDEX(Date_ProbaD!$H:$H,MATCH("Anatomie și fiziologie umană, genetică și ecologie umană"&amp;"||"&amp;$B16,Date_ProbaD!$K:$K,0))),"-")</f>
        <v>7.49857142857143</v>
      </c>
      <c r="I16" s="16">
        <f>IFERROR(IF(ISBLANK(INDEX(Date_ProbaD!$I:$I,MATCH("Anatomie și fiziologie umană, genetică și ecologie umană"&amp;"||"&amp;$B16,Date_ProbaD!$K:$K,0))),"-",INDEX(Date_ProbaD!$I:$I,MATCH("Anatomie și fiziologie umană, genetică și ecologie umană"&amp;"||"&amp;$B16,Date_ProbaD!$K:$K,0))),"-")</f>
        <v>61</v>
      </c>
      <c r="J16" s="11">
        <f>IFERROR(IF(ISBLANK(INDEX(Date_ProbaD!$J:$J,MATCH("Anatomie și fiziologie umană, genetică și ecologie umană"&amp;"||"&amp;$B16,Date_ProbaD!$K:$K,0))),"-",INDEX(Date_ProbaD!$J:$J,MATCH("Anatomie și fiziologie umană, genetică și ecologie umană"&amp;"||"&amp;$B16,Date_ProbaD!$K:$K,0))),"-")</f>
        <v>7.6573770491803304</v>
      </c>
      <c r="K16" s="11">
        <f t="shared" si="0"/>
        <v>-0.38</v>
      </c>
    </row>
    <row r="17" spans="1:11" x14ac:dyDescent="0.2">
      <c r="A17" s="16">
        <v>12</v>
      </c>
      <c r="B17" s="17" t="s">
        <v>56</v>
      </c>
      <c r="C17" s="17" t="s">
        <v>41</v>
      </c>
      <c r="D17" s="16" t="s">
        <v>42</v>
      </c>
      <c r="E17" s="16">
        <f>IFERROR(IF(ISBLANK(INDEX(Date_ProbaD!$E:$E,MATCH("Anatomie și fiziologie umană, genetică și ecologie umană"&amp;"||"&amp;$B17,Date_ProbaD!$K:$K,0))),"-",INDEX(Date_ProbaD!$E:$E,MATCH("Anatomie și fiziologie umană, genetică și ecologie umană"&amp;"||"&amp;$B17,Date_ProbaD!$K:$K,0))),"-")</f>
        <v>54</v>
      </c>
      <c r="F17" s="11">
        <f>IFERROR(IF(ISBLANK(INDEX(Date_ProbaD!$F:$F,MATCH("Anatomie și fiziologie umană, genetică și ecologie umană"&amp;"||"&amp;$B17,Date_ProbaD!$K:$K,0))),"-",INDEX(Date_ProbaD!$F:$F,MATCH("Anatomie și fiziologie umană, genetică și ecologie umană"&amp;"||"&amp;$B17,Date_ProbaD!$K:$K,0))),"-")</f>
        <v>7.9749999999999996</v>
      </c>
      <c r="G17" s="16">
        <f>IFERROR(IF(ISBLANK(INDEX(Date_ProbaD!$G:$G,MATCH("Anatomie și fiziologie umană, genetică și ecologie umană"&amp;"||"&amp;$B17,Date_ProbaD!$K:$K,0))),"-",INDEX(Date_ProbaD!$G:$G,MATCH("Anatomie și fiziologie umană, genetică și ecologie umană"&amp;"||"&amp;$B17,Date_ProbaD!$K:$K,0))),"-")</f>
        <v>34</v>
      </c>
      <c r="H17" s="11">
        <f>IFERROR(IF(ISBLANK(INDEX(Date_ProbaD!$H:$H,MATCH("Anatomie și fiziologie umană, genetică și ecologie umană"&amp;"||"&amp;$B17,Date_ProbaD!$K:$K,0))),"-",INDEX(Date_ProbaD!$H:$H,MATCH("Anatomie și fiziologie umană, genetică și ecologie umană"&amp;"||"&amp;$B17,Date_ProbaD!$K:$K,0))),"-")</f>
        <v>7.6235294117647099</v>
      </c>
      <c r="I17" s="16">
        <f>IFERROR(IF(ISBLANK(INDEX(Date_ProbaD!$I:$I,MATCH("Anatomie și fiziologie umană, genetică și ecologie umană"&amp;"||"&amp;$B17,Date_ProbaD!$K:$K,0))),"-",INDEX(Date_ProbaD!$I:$I,MATCH("Anatomie și fiziologie umană, genetică și ecologie umană"&amp;"||"&amp;$B17,Date_ProbaD!$K:$K,0))),"-")</f>
        <v>41</v>
      </c>
      <c r="J17" s="11">
        <f>IFERROR(IF(ISBLANK(INDEX(Date_ProbaD!$J:$J,MATCH("Anatomie și fiziologie umană, genetică și ecologie umană"&amp;"||"&amp;$B17,Date_ProbaD!$K:$K,0))),"-",INDEX(Date_ProbaD!$J:$J,MATCH("Anatomie și fiziologie umană, genetică și ecologie umană"&amp;"||"&amp;$B17,Date_ProbaD!$K:$K,0))),"-")</f>
        <v>7.3597560975609797</v>
      </c>
      <c r="K17" s="11">
        <f t="shared" si="0"/>
        <v>-0.62</v>
      </c>
    </row>
    <row r="18" spans="1:11" x14ac:dyDescent="0.2">
      <c r="A18" s="16">
        <v>13</v>
      </c>
      <c r="B18" s="17" t="s">
        <v>96</v>
      </c>
      <c r="C18" s="17" t="s">
        <v>97</v>
      </c>
      <c r="D18" s="16" t="s">
        <v>39</v>
      </c>
      <c r="E18" s="16">
        <f>IFERROR(IF(ISBLANK(INDEX(Date_ProbaD!$E:$E,MATCH("Anatomie și fiziologie umană, genetică și ecologie umană"&amp;"||"&amp;$B18,Date_ProbaD!$K:$K,0))),"-",INDEX(Date_ProbaD!$E:$E,MATCH("Anatomie și fiziologie umană, genetică și ecologie umană"&amp;"||"&amp;$B18,Date_ProbaD!$K:$K,0))),"-")</f>
        <v>42</v>
      </c>
      <c r="F18" s="11">
        <f>IFERROR(IF(ISBLANK(INDEX(Date_ProbaD!$F:$F,MATCH("Anatomie și fiziologie umană, genetică și ecologie umană"&amp;"||"&amp;$B18,Date_ProbaD!$K:$K,0))),"-",INDEX(Date_ProbaD!$F:$F,MATCH("Anatomie și fiziologie umană, genetică și ecologie umană"&amp;"||"&amp;$B18,Date_ProbaD!$K:$K,0))),"-")</f>
        <v>7.69880952380952</v>
      </c>
      <c r="G18" s="16">
        <f>IFERROR(IF(ISBLANK(INDEX(Date_ProbaD!$G:$G,MATCH("Anatomie și fiziologie umană, genetică și ecologie umană"&amp;"||"&amp;$B18,Date_ProbaD!$K:$K,0))),"-",INDEX(Date_ProbaD!$G:$G,MATCH("Anatomie și fiziologie umană, genetică și ecologie umană"&amp;"||"&amp;$B18,Date_ProbaD!$K:$K,0))),"-")</f>
        <v>35</v>
      </c>
      <c r="H18" s="11">
        <f>IFERROR(IF(ISBLANK(INDEX(Date_ProbaD!$H:$H,MATCH("Anatomie și fiziologie umană, genetică și ecologie umană"&amp;"||"&amp;$B18,Date_ProbaD!$K:$K,0))),"-",INDEX(Date_ProbaD!$H:$H,MATCH("Anatomie și fiziologie umană, genetică și ecologie umană"&amp;"||"&amp;$B18,Date_ProbaD!$K:$K,0))),"-")</f>
        <v>6.9414285714285704</v>
      </c>
      <c r="I18" s="16">
        <f>IFERROR(IF(ISBLANK(INDEX(Date_ProbaD!$I:$I,MATCH("Anatomie și fiziologie umană, genetică și ecologie umană"&amp;"||"&amp;$B18,Date_ProbaD!$K:$K,0))),"-",INDEX(Date_ProbaD!$I:$I,MATCH("Anatomie și fiziologie umană, genetică și ecologie umană"&amp;"||"&amp;$B18,Date_ProbaD!$K:$K,0))),"-")</f>
        <v>42</v>
      </c>
      <c r="J18" s="11">
        <f>IFERROR(IF(ISBLANK(INDEX(Date_ProbaD!$J:$J,MATCH("Anatomie și fiziologie umană, genetică și ecologie umană"&amp;"||"&amp;$B18,Date_ProbaD!$K:$K,0))),"-",INDEX(Date_ProbaD!$J:$J,MATCH("Anatomie și fiziologie umană, genetică și ecologie umană"&amp;"||"&amp;$B18,Date_ProbaD!$K:$K,0))),"-")</f>
        <v>7.30119047619048</v>
      </c>
      <c r="K18" s="11">
        <f t="shared" si="0"/>
        <v>-0.4</v>
      </c>
    </row>
    <row r="19" spans="1:11" x14ac:dyDescent="0.2">
      <c r="A19" s="16">
        <v>14</v>
      </c>
      <c r="B19" s="17" t="s">
        <v>50</v>
      </c>
      <c r="C19" s="17" t="s">
        <v>51</v>
      </c>
      <c r="D19" s="16" t="s">
        <v>42</v>
      </c>
      <c r="E19" s="16">
        <f>IFERROR(IF(ISBLANK(INDEX(Date_ProbaD!$E:$E,MATCH("Anatomie și fiziologie umană, genetică și ecologie umană"&amp;"||"&amp;$B19,Date_ProbaD!$K:$K,0))),"-",INDEX(Date_ProbaD!$E:$E,MATCH("Anatomie și fiziologie umană, genetică și ecologie umană"&amp;"||"&amp;$B19,Date_ProbaD!$K:$K,0))),"-")</f>
        <v>17</v>
      </c>
      <c r="F19" s="11">
        <f>IFERROR(IF(ISBLANK(INDEX(Date_ProbaD!$F:$F,MATCH("Anatomie și fiziologie umană, genetică și ecologie umană"&amp;"||"&amp;$B19,Date_ProbaD!$K:$K,0))),"-",INDEX(Date_ProbaD!$F:$F,MATCH("Anatomie și fiziologie umană, genetică și ecologie umană"&amp;"||"&amp;$B19,Date_ProbaD!$K:$K,0))),"-")</f>
        <v>6.9323529411764699</v>
      </c>
      <c r="G19" s="16">
        <f>IFERROR(IF(ISBLANK(INDEX(Date_ProbaD!$G:$G,MATCH("Anatomie și fiziologie umană, genetică și ecologie umană"&amp;"||"&amp;$B19,Date_ProbaD!$K:$K,0))),"-",INDEX(Date_ProbaD!$G:$G,MATCH("Anatomie și fiziologie umană, genetică și ecologie umană"&amp;"||"&amp;$B19,Date_ProbaD!$K:$K,0))),"-")</f>
        <v>23</v>
      </c>
      <c r="H19" s="11">
        <f>IFERROR(IF(ISBLANK(INDEX(Date_ProbaD!$H:$H,MATCH("Anatomie și fiziologie umană, genetică și ecologie umană"&amp;"||"&amp;$B19,Date_ProbaD!$K:$K,0))),"-",INDEX(Date_ProbaD!$H:$H,MATCH("Anatomie și fiziologie umană, genetică și ecologie umană"&amp;"||"&amp;$B19,Date_ProbaD!$K:$K,0))),"-")</f>
        <v>4.8369565217391299</v>
      </c>
      <c r="I19" s="16">
        <f>IFERROR(IF(ISBLANK(INDEX(Date_ProbaD!$I:$I,MATCH("Anatomie și fiziologie umană, genetică și ecologie umană"&amp;"||"&amp;$B19,Date_ProbaD!$K:$K,0))),"-",INDEX(Date_ProbaD!$I:$I,MATCH("Anatomie și fiziologie umană, genetică și ecologie umană"&amp;"||"&amp;$B19,Date_ProbaD!$K:$K,0))),"-")</f>
        <v>13</v>
      </c>
      <c r="J19" s="11">
        <f>IFERROR(IF(ISBLANK(INDEX(Date_ProbaD!$J:$J,MATCH("Anatomie și fiziologie umană, genetică și ecologie umană"&amp;"||"&amp;$B19,Date_ProbaD!$K:$K,0))),"-",INDEX(Date_ProbaD!$J:$J,MATCH("Anatomie și fiziologie umană, genetică și ecologie umană"&amp;"||"&amp;$B19,Date_ProbaD!$K:$K,0))),"-")</f>
        <v>7.2269230769230797</v>
      </c>
      <c r="K19" s="11">
        <f t="shared" si="0"/>
        <v>0.28999999999999998</v>
      </c>
    </row>
    <row r="20" spans="1:11" x14ac:dyDescent="0.2">
      <c r="A20" s="16">
        <v>15</v>
      </c>
      <c r="B20" s="17" t="s">
        <v>87</v>
      </c>
      <c r="C20" s="17" t="s">
        <v>88</v>
      </c>
      <c r="D20" s="16" t="s">
        <v>42</v>
      </c>
      <c r="E20" s="16">
        <f>IFERROR(IF(ISBLANK(INDEX(Date_ProbaD!$E:$E,MATCH("Anatomie și fiziologie umană, genetică și ecologie umană"&amp;"||"&amp;$B20,Date_ProbaD!$K:$K,0))),"-",INDEX(Date_ProbaD!$E:$E,MATCH("Anatomie și fiziologie umană, genetică și ecologie umană"&amp;"||"&amp;$B20,Date_ProbaD!$K:$K,0))),"-")</f>
        <v>13</v>
      </c>
      <c r="F20" s="11">
        <f>IFERROR(IF(ISBLANK(INDEX(Date_ProbaD!$F:$F,MATCH("Anatomie și fiziologie umană, genetică și ecologie umană"&amp;"||"&amp;$B20,Date_ProbaD!$K:$K,0))),"-",INDEX(Date_ProbaD!$F:$F,MATCH("Anatomie și fiziologie umană, genetică și ecologie umană"&amp;"||"&amp;$B20,Date_ProbaD!$K:$K,0))),"-")</f>
        <v>7.9269230769230798</v>
      </c>
      <c r="G20" s="16">
        <f>IFERROR(IF(ISBLANK(INDEX(Date_ProbaD!$G:$G,MATCH("Anatomie și fiziologie umană, genetică și ecologie umană"&amp;"||"&amp;$B20,Date_ProbaD!$K:$K,0))),"-",INDEX(Date_ProbaD!$G:$G,MATCH("Anatomie și fiziologie umană, genetică și ecologie umană"&amp;"||"&amp;$B20,Date_ProbaD!$K:$K,0))),"-")</f>
        <v>1</v>
      </c>
      <c r="H20" s="11">
        <f>IFERROR(IF(ISBLANK(INDEX(Date_ProbaD!$H:$H,MATCH("Anatomie și fiziologie umană, genetică și ecologie umană"&amp;"||"&amp;$B20,Date_ProbaD!$K:$K,0))),"-",INDEX(Date_ProbaD!$H:$H,MATCH("Anatomie și fiziologie umană, genetică și ecologie umană"&amp;"||"&amp;$B20,Date_ProbaD!$K:$K,0))),"-")</f>
        <v>6.1</v>
      </c>
      <c r="I20" s="16">
        <f>IFERROR(IF(ISBLANK(INDEX(Date_ProbaD!$I:$I,MATCH("Anatomie și fiziologie umană, genetică și ecologie umană"&amp;"||"&amp;$B20,Date_ProbaD!$K:$K,0))),"-",INDEX(Date_ProbaD!$I:$I,MATCH("Anatomie și fiziologie umană, genetică și ecologie umană"&amp;"||"&amp;$B20,Date_ProbaD!$K:$K,0))),"-")</f>
        <v>17</v>
      </c>
      <c r="J20" s="11">
        <f>IFERROR(IF(ISBLANK(INDEX(Date_ProbaD!$J:$J,MATCH("Anatomie și fiziologie umană, genetică și ecologie umană"&amp;"||"&amp;$B20,Date_ProbaD!$K:$K,0))),"-",INDEX(Date_ProbaD!$J:$J,MATCH("Anatomie și fiziologie umană, genetică și ecologie umană"&amp;"||"&amp;$B20,Date_ProbaD!$K:$K,0))),"-")</f>
        <v>7.0264705882352896</v>
      </c>
      <c r="K20" s="11">
        <f t="shared" si="0"/>
        <v>-0.9</v>
      </c>
    </row>
    <row r="21" spans="1:11" x14ac:dyDescent="0.2">
      <c r="A21" s="16">
        <v>16</v>
      </c>
      <c r="B21" s="17" t="s">
        <v>70</v>
      </c>
      <c r="C21" s="17" t="s">
        <v>71</v>
      </c>
      <c r="D21" s="16" t="s">
        <v>39</v>
      </c>
      <c r="E21" s="16" t="str">
        <f>IFERROR(IF(ISBLANK(INDEX(Date_ProbaD!$E:$E,MATCH("Anatomie și fiziologie umană, genetică și ecologie umană"&amp;"||"&amp;$B21,Date_ProbaD!$K:$K,0))),"-",INDEX(Date_ProbaD!$E:$E,MATCH("Anatomie și fiziologie umană, genetică și ecologie umană"&amp;"||"&amp;$B21,Date_ProbaD!$K:$K,0))),"-")</f>
        <v>-</v>
      </c>
      <c r="F21" s="11" t="str">
        <f>IFERROR(IF(ISBLANK(INDEX(Date_ProbaD!$F:$F,MATCH("Anatomie și fiziologie umană, genetică și ecologie umană"&amp;"||"&amp;$B21,Date_ProbaD!$K:$K,0))),"-",INDEX(Date_ProbaD!$F:$F,MATCH("Anatomie și fiziologie umană, genetică și ecologie umană"&amp;"||"&amp;$B21,Date_ProbaD!$K:$K,0))),"-")</f>
        <v>-</v>
      </c>
      <c r="G21" s="16">
        <f>IFERROR(IF(ISBLANK(INDEX(Date_ProbaD!$G:$G,MATCH("Anatomie și fiziologie umană, genetică și ecologie umană"&amp;"||"&amp;$B21,Date_ProbaD!$K:$K,0))),"-",INDEX(Date_ProbaD!$G:$G,MATCH("Anatomie și fiziologie umană, genetică și ecologie umană"&amp;"||"&amp;$B21,Date_ProbaD!$K:$K,0))),"-")</f>
        <v>8</v>
      </c>
      <c r="H21" s="11">
        <f>IFERROR(IF(ISBLANK(INDEX(Date_ProbaD!$H:$H,MATCH("Anatomie și fiziologie umană, genetică și ecologie umană"&amp;"||"&amp;$B21,Date_ProbaD!$K:$K,0))),"-",INDEX(Date_ProbaD!$H:$H,MATCH("Anatomie și fiziologie umană, genetică și ecologie umană"&amp;"||"&amp;$B21,Date_ProbaD!$K:$K,0))),"-")</f>
        <v>4.4000000000000004</v>
      </c>
      <c r="I21" s="16">
        <f>IFERROR(IF(ISBLANK(INDEX(Date_ProbaD!$I:$I,MATCH("Anatomie și fiziologie umană, genetică și ecologie umană"&amp;"||"&amp;$B21,Date_ProbaD!$K:$K,0))),"-",INDEX(Date_ProbaD!$I:$I,MATCH("Anatomie și fiziologie umană, genetică și ecologie umană"&amp;"||"&amp;$B21,Date_ProbaD!$K:$K,0))),"-")</f>
        <v>1</v>
      </c>
      <c r="J21" s="11">
        <f>IFERROR(IF(ISBLANK(INDEX(Date_ProbaD!$J:$J,MATCH("Anatomie și fiziologie umană, genetică și ecologie umană"&amp;"||"&amp;$B21,Date_ProbaD!$K:$K,0))),"-",INDEX(Date_ProbaD!$J:$J,MATCH("Anatomie și fiziologie umană, genetică și ecologie umană"&amp;"||"&amp;$B21,Date_ProbaD!$K:$K,0))),"-")</f>
        <v>6.9</v>
      </c>
      <c r="K21" s="11" t="str">
        <f t="shared" si="0"/>
        <v>-</v>
      </c>
    </row>
    <row r="22" spans="1:11" x14ac:dyDescent="0.2">
      <c r="A22" s="16">
        <v>17</v>
      </c>
      <c r="B22" s="17" t="s">
        <v>76</v>
      </c>
      <c r="C22" s="17" t="s">
        <v>41</v>
      </c>
      <c r="D22" s="16" t="s">
        <v>42</v>
      </c>
      <c r="E22" s="16">
        <f>IFERROR(IF(ISBLANK(INDEX(Date_ProbaD!$E:$E,MATCH("Anatomie și fiziologie umană, genetică și ecologie umană"&amp;"||"&amp;$B22,Date_ProbaD!$K:$K,0))),"-",INDEX(Date_ProbaD!$E:$E,MATCH("Anatomie și fiziologie umană, genetică și ecologie umană"&amp;"||"&amp;$B22,Date_ProbaD!$K:$K,0))),"-")</f>
        <v>71</v>
      </c>
      <c r="F22" s="11">
        <f>IFERROR(IF(ISBLANK(INDEX(Date_ProbaD!$F:$F,MATCH("Anatomie și fiziologie umană, genetică și ecologie umană"&amp;"||"&amp;$B22,Date_ProbaD!$K:$K,0))),"-",INDEX(Date_ProbaD!$F:$F,MATCH("Anatomie și fiziologie umană, genetică și ecologie umană"&amp;"||"&amp;$B22,Date_ProbaD!$K:$K,0))),"-")</f>
        <v>6.6147887323943699</v>
      </c>
      <c r="G22" s="16">
        <f>IFERROR(IF(ISBLANK(INDEX(Date_ProbaD!$G:$G,MATCH("Anatomie și fiziologie umană, genetică și ecologie umană"&amp;"||"&amp;$B22,Date_ProbaD!$K:$K,0))),"-",INDEX(Date_ProbaD!$G:$G,MATCH("Anatomie și fiziologie umană, genetică și ecologie umană"&amp;"||"&amp;$B22,Date_ProbaD!$K:$K,0))),"-")</f>
        <v>63</v>
      </c>
      <c r="H22" s="11">
        <f>IFERROR(IF(ISBLANK(INDEX(Date_ProbaD!$H:$H,MATCH("Anatomie și fiziologie umană, genetică și ecologie umană"&amp;"||"&amp;$B22,Date_ProbaD!$K:$K,0))),"-",INDEX(Date_ProbaD!$H:$H,MATCH("Anatomie și fiziologie umană, genetică și ecologie umană"&amp;"||"&amp;$B22,Date_ProbaD!$K:$K,0))),"-")</f>
        <v>5.9658730158730204</v>
      </c>
      <c r="I22" s="16">
        <f>IFERROR(IF(ISBLANK(INDEX(Date_ProbaD!$I:$I,MATCH("Anatomie și fiziologie umană, genetică și ecologie umană"&amp;"||"&amp;$B22,Date_ProbaD!$K:$K,0))),"-",INDEX(Date_ProbaD!$I:$I,MATCH("Anatomie și fiziologie umană, genetică și ecologie umană"&amp;"||"&amp;$B22,Date_ProbaD!$K:$K,0))),"-")</f>
        <v>87</v>
      </c>
      <c r="J22" s="11">
        <f>IFERROR(IF(ISBLANK(INDEX(Date_ProbaD!$J:$J,MATCH("Anatomie și fiziologie umană, genetică și ecologie umană"&amp;"||"&amp;$B22,Date_ProbaD!$K:$K,0))),"-",INDEX(Date_ProbaD!$J:$J,MATCH("Anatomie și fiziologie umană, genetică și ecologie umană"&amp;"||"&amp;$B22,Date_ProbaD!$K:$K,0))),"-")</f>
        <v>6.43965517241379</v>
      </c>
      <c r="K22" s="11">
        <f t="shared" si="0"/>
        <v>-0.18</v>
      </c>
    </row>
    <row r="23" spans="1:11" x14ac:dyDescent="0.2">
      <c r="A23" s="16">
        <v>18</v>
      </c>
      <c r="B23" s="17" t="s">
        <v>89</v>
      </c>
      <c r="C23" s="17" t="s">
        <v>90</v>
      </c>
      <c r="D23" s="16" t="s">
        <v>42</v>
      </c>
      <c r="E23" s="16">
        <f>IFERROR(IF(ISBLANK(INDEX(Date_ProbaD!$E:$E,MATCH("Anatomie și fiziologie umană, genetică și ecologie umană"&amp;"||"&amp;$B23,Date_ProbaD!$K:$K,0))),"-",INDEX(Date_ProbaD!$E:$E,MATCH("Anatomie și fiziologie umană, genetică și ecologie umană"&amp;"||"&amp;$B23,Date_ProbaD!$K:$K,0))),"-")</f>
        <v>18</v>
      </c>
      <c r="F23" s="11">
        <f>IFERROR(IF(ISBLANK(INDEX(Date_ProbaD!$F:$F,MATCH("Anatomie și fiziologie umană, genetică și ecologie umană"&amp;"||"&amp;$B23,Date_ProbaD!$K:$K,0))),"-",INDEX(Date_ProbaD!$F:$F,MATCH("Anatomie și fiziologie umană, genetică și ecologie umană"&amp;"||"&amp;$B23,Date_ProbaD!$K:$K,0))),"-")</f>
        <v>7.3916666666666702</v>
      </c>
      <c r="G23" s="16">
        <f>IFERROR(IF(ISBLANK(INDEX(Date_ProbaD!$G:$G,MATCH("Anatomie și fiziologie umană, genetică și ecologie umană"&amp;"||"&amp;$B23,Date_ProbaD!$K:$K,0))),"-",INDEX(Date_ProbaD!$G:$G,MATCH("Anatomie și fiziologie umană, genetică și ecologie umană"&amp;"||"&amp;$B23,Date_ProbaD!$K:$K,0))),"-")</f>
        <v>1</v>
      </c>
      <c r="H23" s="11">
        <f>IFERROR(IF(ISBLANK(INDEX(Date_ProbaD!$H:$H,MATCH("Anatomie și fiziologie umană, genetică și ecologie umană"&amp;"||"&amp;$B23,Date_ProbaD!$K:$K,0))),"-",INDEX(Date_ProbaD!$H:$H,MATCH("Anatomie și fiziologie umană, genetică și ecologie umană"&amp;"||"&amp;$B23,Date_ProbaD!$K:$K,0))),"-")</f>
        <v>5.9</v>
      </c>
      <c r="I23" s="16">
        <f>IFERROR(IF(ISBLANK(INDEX(Date_ProbaD!$I:$I,MATCH("Anatomie și fiziologie umană, genetică și ecologie umană"&amp;"||"&amp;$B23,Date_ProbaD!$K:$K,0))),"-",INDEX(Date_ProbaD!$I:$I,MATCH("Anatomie și fiziologie umană, genetică și ecologie umană"&amp;"||"&amp;$B23,Date_ProbaD!$K:$K,0))),"-")</f>
        <v>18</v>
      </c>
      <c r="J23" s="11">
        <f>IFERROR(IF(ISBLANK(INDEX(Date_ProbaD!$J:$J,MATCH("Anatomie și fiziologie umană, genetică și ecologie umană"&amp;"||"&amp;$B23,Date_ProbaD!$K:$K,0))),"-",INDEX(Date_ProbaD!$J:$J,MATCH("Anatomie și fiziologie umană, genetică și ecologie umană"&amp;"||"&amp;$B23,Date_ProbaD!$K:$K,0))),"-")</f>
        <v>6.3027777777777798</v>
      </c>
      <c r="K23" s="11">
        <f t="shared" si="0"/>
        <v>-1.0900000000000001</v>
      </c>
    </row>
    <row r="24" spans="1:11" x14ac:dyDescent="0.2">
      <c r="A24" s="16">
        <v>19</v>
      </c>
      <c r="B24" s="17" t="s">
        <v>52</v>
      </c>
      <c r="C24" s="17" t="s">
        <v>53</v>
      </c>
      <c r="D24" s="16" t="s">
        <v>39</v>
      </c>
      <c r="E24" s="16">
        <f>IFERROR(IF(ISBLANK(INDEX(Date_ProbaD!$E:$E,MATCH("Anatomie și fiziologie umană, genetică și ecologie umană"&amp;"||"&amp;$B24,Date_ProbaD!$K:$K,0))),"-",INDEX(Date_ProbaD!$E:$E,MATCH("Anatomie și fiziologie umană, genetică și ecologie umană"&amp;"||"&amp;$B24,Date_ProbaD!$K:$K,0))),"-")</f>
        <v>18</v>
      </c>
      <c r="F24" s="11">
        <f>IFERROR(IF(ISBLANK(INDEX(Date_ProbaD!$F:$F,MATCH("Anatomie și fiziologie umană, genetică și ecologie umană"&amp;"||"&amp;$B24,Date_ProbaD!$K:$K,0))),"-",INDEX(Date_ProbaD!$F:$F,MATCH("Anatomie și fiziologie umană, genetică și ecologie umană"&amp;"||"&amp;$B24,Date_ProbaD!$K:$K,0))),"-")</f>
        <v>7.1611111111111097</v>
      </c>
      <c r="G24" s="16">
        <f>IFERROR(IF(ISBLANK(INDEX(Date_ProbaD!$G:$G,MATCH("Anatomie și fiziologie umană, genetică și ecologie umană"&amp;"||"&amp;$B24,Date_ProbaD!$K:$K,0))),"-",INDEX(Date_ProbaD!$G:$G,MATCH("Anatomie și fiziologie umană, genetică și ecologie umană"&amp;"||"&amp;$B24,Date_ProbaD!$K:$K,0))),"-")</f>
        <v>8</v>
      </c>
      <c r="H24" s="11">
        <f>IFERROR(IF(ISBLANK(INDEX(Date_ProbaD!$H:$H,MATCH("Anatomie și fiziologie umană, genetică și ecologie umană"&amp;"||"&amp;$B24,Date_ProbaD!$K:$K,0))),"-",INDEX(Date_ProbaD!$H:$H,MATCH("Anatomie și fiziologie umană, genetică și ecologie umană"&amp;"||"&amp;$B24,Date_ProbaD!$K:$K,0))),"-")</f>
        <v>4.0374999999999996</v>
      </c>
      <c r="I24" s="16">
        <f>IFERROR(IF(ISBLANK(INDEX(Date_ProbaD!$I:$I,MATCH("Anatomie și fiziologie umană, genetică și ecologie umană"&amp;"||"&amp;$B24,Date_ProbaD!$K:$K,0))),"-",INDEX(Date_ProbaD!$I:$I,MATCH("Anatomie și fiziologie umană, genetică și ecologie umană"&amp;"||"&amp;$B24,Date_ProbaD!$K:$K,0))),"-")</f>
        <v>24</v>
      </c>
      <c r="J24" s="11">
        <f>IFERROR(IF(ISBLANK(INDEX(Date_ProbaD!$J:$J,MATCH("Anatomie și fiziologie umană, genetică și ecologie umană"&amp;"||"&amp;$B24,Date_ProbaD!$K:$K,0))),"-",INDEX(Date_ProbaD!$J:$J,MATCH("Anatomie și fiziologie umană, genetică și ecologie umană"&amp;"||"&amp;$B24,Date_ProbaD!$K:$K,0))),"-")</f>
        <v>6.0395833333333302</v>
      </c>
      <c r="K24" s="11">
        <f t="shared" si="0"/>
        <v>-1.1200000000000001</v>
      </c>
    </row>
    <row r="25" spans="1:11" x14ac:dyDescent="0.2">
      <c r="A25" s="16">
        <v>20</v>
      </c>
      <c r="B25" s="17" t="s">
        <v>78</v>
      </c>
      <c r="C25" s="17" t="s">
        <v>41</v>
      </c>
      <c r="D25" s="16" t="s">
        <v>42</v>
      </c>
      <c r="E25" s="16" t="str">
        <f>IFERROR(IF(ISBLANK(INDEX(Date_ProbaD!$E:$E,MATCH("Anatomie și fiziologie umană, genetică și ecologie umană"&amp;"||"&amp;$B25,Date_ProbaD!$K:$K,0))),"-",INDEX(Date_ProbaD!$E:$E,MATCH("Anatomie și fiziologie umană, genetică și ecologie umană"&amp;"||"&amp;$B25,Date_ProbaD!$K:$K,0))),"-")</f>
        <v>-</v>
      </c>
      <c r="F25" s="11" t="str">
        <f>IFERROR(IF(ISBLANK(INDEX(Date_ProbaD!$F:$F,MATCH("Anatomie și fiziologie umană, genetică și ecologie umană"&amp;"||"&amp;$B25,Date_ProbaD!$K:$K,0))),"-",INDEX(Date_ProbaD!$F:$F,MATCH("Anatomie și fiziologie umană, genetică și ecologie umană"&amp;"||"&amp;$B25,Date_ProbaD!$K:$K,0))),"-")</f>
        <v>-</v>
      </c>
      <c r="G25" s="16">
        <f>IFERROR(IF(ISBLANK(INDEX(Date_ProbaD!$G:$G,MATCH("Anatomie și fiziologie umană, genetică și ecologie umană"&amp;"||"&amp;$B25,Date_ProbaD!$K:$K,0))),"-",INDEX(Date_ProbaD!$G:$G,MATCH("Anatomie și fiziologie umană, genetică și ecologie umană"&amp;"||"&amp;$B25,Date_ProbaD!$K:$K,0))),"-")</f>
        <v>2</v>
      </c>
      <c r="H25" s="11">
        <f>IFERROR(IF(ISBLANK(INDEX(Date_ProbaD!$H:$H,MATCH("Anatomie și fiziologie umană, genetică și ecologie umană"&amp;"||"&amp;$B25,Date_ProbaD!$K:$K,0))),"-",INDEX(Date_ProbaD!$H:$H,MATCH("Anatomie și fiziologie umană, genetică și ecologie umană"&amp;"||"&amp;$B25,Date_ProbaD!$K:$K,0))),"-")</f>
        <v>4.375</v>
      </c>
      <c r="I25" s="16">
        <f>IFERROR(IF(ISBLANK(INDEX(Date_ProbaD!$I:$I,MATCH("Anatomie și fiziologie umană, genetică și ecologie umană"&amp;"||"&amp;$B25,Date_ProbaD!$K:$K,0))),"-",INDEX(Date_ProbaD!$I:$I,MATCH("Anatomie și fiziologie umană, genetică și ecologie umană"&amp;"||"&amp;$B25,Date_ProbaD!$K:$K,0))),"-")</f>
        <v>11</v>
      </c>
      <c r="J25" s="11">
        <f>IFERROR(IF(ISBLANK(INDEX(Date_ProbaD!$J:$J,MATCH("Anatomie și fiziologie umană, genetică și ecologie umană"&amp;"||"&amp;$B25,Date_ProbaD!$K:$K,0))),"-",INDEX(Date_ProbaD!$J:$J,MATCH("Anatomie și fiziologie umană, genetică și ecologie umană"&amp;"||"&amp;$B25,Date_ProbaD!$K:$K,0))),"-")</f>
        <v>6.0181818181818203</v>
      </c>
      <c r="K25" s="11" t="str">
        <f t="shared" si="0"/>
        <v>-</v>
      </c>
    </row>
    <row r="26" spans="1:11" x14ac:dyDescent="0.2">
      <c r="A26" s="16">
        <v>21</v>
      </c>
      <c r="B26" s="17" t="s">
        <v>72</v>
      </c>
      <c r="C26" s="17" t="s">
        <v>73</v>
      </c>
      <c r="D26" s="16" t="s">
        <v>39</v>
      </c>
      <c r="E26" s="16" t="str">
        <f>IFERROR(IF(ISBLANK(INDEX(Date_ProbaD!$E:$E,MATCH("Anatomie și fiziologie umană, genetică și ecologie umană"&amp;"||"&amp;$B26,Date_ProbaD!$K:$K,0))),"-",INDEX(Date_ProbaD!$E:$E,MATCH("Anatomie și fiziologie umană, genetică și ecologie umană"&amp;"||"&amp;$B26,Date_ProbaD!$K:$K,0))),"-")</f>
        <v>-</v>
      </c>
      <c r="F26" s="11" t="str">
        <f>IFERROR(IF(ISBLANK(INDEX(Date_ProbaD!$F:$F,MATCH("Anatomie și fiziologie umană, genetică și ecologie umană"&amp;"||"&amp;$B26,Date_ProbaD!$K:$K,0))),"-",INDEX(Date_ProbaD!$F:$F,MATCH("Anatomie și fiziologie umană, genetică și ecologie umană"&amp;"||"&amp;$B26,Date_ProbaD!$K:$K,0))),"-")</f>
        <v>-</v>
      </c>
      <c r="G26" s="16">
        <f>IFERROR(IF(ISBLANK(INDEX(Date_ProbaD!$G:$G,MATCH("Anatomie și fiziologie umană, genetică și ecologie umană"&amp;"||"&amp;$B26,Date_ProbaD!$K:$K,0))),"-",INDEX(Date_ProbaD!$G:$G,MATCH("Anatomie și fiziologie umană, genetică și ecologie umană"&amp;"||"&amp;$B26,Date_ProbaD!$K:$K,0))),"-")</f>
        <v>1</v>
      </c>
      <c r="H26" s="11">
        <f>IFERROR(IF(ISBLANK(INDEX(Date_ProbaD!$H:$H,MATCH("Anatomie și fiziologie umană, genetică și ecologie umană"&amp;"||"&amp;$B26,Date_ProbaD!$K:$K,0))),"-",INDEX(Date_ProbaD!$H:$H,MATCH("Anatomie și fiziologie umană, genetică și ecologie umană"&amp;"||"&amp;$B26,Date_ProbaD!$K:$K,0))),"-")</f>
        <v>5.8</v>
      </c>
      <c r="I26" s="16">
        <f>IFERROR(IF(ISBLANK(INDEX(Date_ProbaD!$I:$I,MATCH("Anatomie și fiziologie umană, genetică și ecologie umană"&amp;"||"&amp;$B26,Date_ProbaD!$K:$K,0))),"-",INDEX(Date_ProbaD!$I:$I,MATCH("Anatomie și fiziologie umană, genetică și ecologie umană"&amp;"||"&amp;$B26,Date_ProbaD!$K:$K,0))),"-")</f>
        <v>1</v>
      </c>
      <c r="J26" s="11">
        <f>IFERROR(IF(ISBLANK(INDEX(Date_ProbaD!$J:$J,MATCH("Anatomie și fiziologie umană, genetică și ecologie umană"&amp;"||"&amp;$B26,Date_ProbaD!$K:$K,0))),"-",INDEX(Date_ProbaD!$J:$J,MATCH("Anatomie și fiziologie umană, genetică și ecologie umană"&amp;"||"&amp;$B26,Date_ProbaD!$K:$K,0))),"-")</f>
        <v>5.8</v>
      </c>
      <c r="K26" s="11" t="str">
        <f t="shared" si="0"/>
        <v>-</v>
      </c>
    </row>
    <row r="27" spans="1:11" x14ac:dyDescent="0.2">
      <c r="A27" s="16">
        <v>22</v>
      </c>
      <c r="B27" s="17" t="s">
        <v>92</v>
      </c>
      <c r="C27" s="17" t="s">
        <v>93</v>
      </c>
      <c r="D27" s="16" t="s">
        <v>39</v>
      </c>
      <c r="E27" s="16">
        <f>IFERROR(IF(ISBLANK(INDEX(Date_ProbaD!$E:$E,MATCH("Anatomie și fiziologie umană, genetică și ecologie umană"&amp;"||"&amp;$B27,Date_ProbaD!$K:$K,0))),"-",INDEX(Date_ProbaD!$E:$E,MATCH("Anatomie și fiziologie umană, genetică și ecologie umană"&amp;"||"&amp;$B27,Date_ProbaD!$K:$K,0))),"-")</f>
        <v>17</v>
      </c>
      <c r="F27" s="11">
        <f>IFERROR(IF(ISBLANK(INDEX(Date_ProbaD!$F:$F,MATCH("Anatomie și fiziologie umană, genetică și ecologie umană"&amp;"||"&amp;$B27,Date_ProbaD!$K:$K,0))),"-",INDEX(Date_ProbaD!$F:$F,MATCH("Anatomie și fiziologie umană, genetică și ecologie umană"&amp;"||"&amp;$B27,Date_ProbaD!$K:$K,0))),"-")</f>
        <v>5.25588235294118</v>
      </c>
      <c r="G27" s="16">
        <f>IFERROR(IF(ISBLANK(INDEX(Date_ProbaD!$G:$G,MATCH("Anatomie și fiziologie umană, genetică și ecologie umană"&amp;"||"&amp;$B27,Date_ProbaD!$K:$K,0))),"-",INDEX(Date_ProbaD!$G:$G,MATCH("Anatomie și fiziologie umană, genetică și ecologie umană"&amp;"||"&amp;$B27,Date_ProbaD!$K:$K,0))),"-")</f>
        <v>14</v>
      </c>
      <c r="H27" s="11">
        <f>IFERROR(IF(ISBLANK(INDEX(Date_ProbaD!$H:$H,MATCH("Anatomie și fiziologie umană, genetică și ecologie umană"&amp;"||"&amp;$B27,Date_ProbaD!$K:$K,0))),"-",INDEX(Date_ProbaD!$H:$H,MATCH("Anatomie și fiziologie umană, genetică și ecologie umană"&amp;"||"&amp;$B27,Date_ProbaD!$K:$K,0))),"-")</f>
        <v>5.16071428571429</v>
      </c>
      <c r="I27" s="16">
        <f>IFERROR(IF(ISBLANK(INDEX(Date_ProbaD!$I:$I,MATCH("Anatomie și fiziologie umană, genetică și ecologie umană"&amp;"||"&amp;$B27,Date_ProbaD!$K:$K,0))),"-",INDEX(Date_ProbaD!$I:$I,MATCH("Anatomie și fiziologie umană, genetică și ecologie umană"&amp;"||"&amp;$B27,Date_ProbaD!$K:$K,0))),"-")</f>
        <v>2</v>
      </c>
      <c r="J27" s="11">
        <f>IFERROR(IF(ISBLANK(INDEX(Date_ProbaD!$J:$J,MATCH("Anatomie și fiziologie umană, genetică și ecologie umană"&amp;"||"&amp;$B27,Date_ProbaD!$K:$K,0))),"-",INDEX(Date_ProbaD!$J:$J,MATCH("Anatomie și fiziologie umană, genetică și ecologie umană"&amp;"||"&amp;$B27,Date_ProbaD!$K:$K,0))),"-")</f>
        <v>5</v>
      </c>
      <c r="K27" s="11">
        <f t="shared" si="0"/>
        <v>-0.26</v>
      </c>
    </row>
    <row r="28" spans="1:11" x14ac:dyDescent="0.2">
      <c r="A28" s="16">
        <v>23</v>
      </c>
      <c r="B28" s="17" t="s">
        <v>61</v>
      </c>
      <c r="C28" s="17" t="s">
        <v>41</v>
      </c>
      <c r="D28" s="16" t="s">
        <v>42</v>
      </c>
      <c r="E28" s="16">
        <f>IFERROR(IF(ISBLANK(INDEX(Date_ProbaD!$E:$E,MATCH("Anatomie și fiziologie umană, genetică și ecologie umană"&amp;"||"&amp;$B28,Date_ProbaD!$K:$K,0))),"-",INDEX(Date_ProbaD!$E:$E,MATCH("Anatomie și fiziologie umană, genetică și ecologie umană"&amp;"||"&amp;$B28,Date_ProbaD!$K:$K,0))),"-")</f>
        <v>11</v>
      </c>
      <c r="F28" s="11">
        <f>IFERROR(IF(ISBLANK(INDEX(Date_ProbaD!$F:$F,MATCH("Anatomie și fiziologie umană, genetică și ecologie umană"&amp;"||"&amp;$B28,Date_ProbaD!$K:$K,0))),"-",INDEX(Date_ProbaD!$F:$F,MATCH("Anatomie și fiziologie umană, genetică și ecologie umană"&amp;"||"&amp;$B28,Date_ProbaD!$K:$K,0))),"-")</f>
        <v>5.9863636363636399</v>
      </c>
      <c r="G28" s="16">
        <f>IFERROR(IF(ISBLANK(INDEX(Date_ProbaD!$G:$G,MATCH("Anatomie și fiziologie umană, genetică și ecologie umană"&amp;"||"&amp;$B28,Date_ProbaD!$K:$K,0))),"-",INDEX(Date_ProbaD!$G:$G,MATCH("Anatomie și fiziologie umană, genetică și ecologie umană"&amp;"||"&amp;$B28,Date_ProbaD!$K:$K,0))),"-")</f>
        <v>2</v>
      </c>
      <c r="H28" s="11">
        <f>IFERROR(IF(ISBLANK(INDEX(Date_ProbaD!$H:$H,MATCH("Anatomie și fiziologie umană, genetică și ecologie umană"&amp;"||"&amp;$B28,Date_ProbaD!$K:$K,0))),"-",INDEX(Date_ProbaD!$H:$H,MATCH("Anatomie și fiziologie umană, genetică și ecologie umană"&amp;"||"&amp;$B28,Date_ProbaD!$K:$K,0))),"-")</f>
        <v>6.3</v>
      </c>
      <c r="I28" s="16">
        <f>IFERROR(IF(ISBLANK(INDEX(Date_ProbaD!$I:$I,MATCH("Anatomie și fiziologie umană, genetică și ecologie umană"&amp;"||"&amp;$B28,Date_ProbaD!$K:$K,0))),"-",INDEX(Date_ProbaD!$I:$I,MATCH("Anatomie și fiziologie umană, genetică și ecologie umană"&amp;"||"&amp;$B28,Date_ProbaD!$K:$K,0))),"-")</f>
        <v>14</v>
      </c>
      <c r="J28" s="11">
        <f>IFERROR(IF(ISBLANK(INDEX(Date_ProbaD!$J:$J,MATCH("Anatomie și fiziologie umană, genetică și ecologie umană"&amp;"||"&amp;$B28,Date_ProbaD!$K:$K,0))),"-",INDEX(Date_ProbaD!$J:$J,MATCH("Anatomie și fiziologie umană, genetică și ecologie umană"&amp;"||"&amp;$B28,Date_ProbaD!$K:$K,0))),"-")</f>
        <v>4.0392857142857101</v>
      </c>
      <c r="K28" s="11">
        <f t="shared" si="0"/>
        <v>-1.95</v>
      </c>
    </row>
    <row r="29" spans="1:11" x14ac:dyDescent="0.2">
      <c r="A29" s="16">
        <v>24</v>
      </c>
      <c r="B29" s="17" t="s">
        <v>74</v>
      </c>
      <c r="C29" s="17" t="s">
        <v>41</v>
      </c>
      <c r="D29" s="16" t="s">
        <v>42</v>
      </c>
      <c r="E29" s="16">
        <f>IFERROR(IF(ISBLANK(INDEX(Date_ProbaD!$E:$E,MATCH("Anatomie și fiziologie umană, genetică și ecologie umană"&amp;"||"&amp;$B29,Date_ProbaD!$K:$K,0))),"-",INDEX(Date_ProbaD!$E:$E,MATCH("Anatomie și fiziologie umană, genetică și ecologie umană"&amp;"||"&amp;$B29,Date_ProbaD!$K:$K,0))),"-")</f>
        <v>4</v>
      </c>
      <c r="F29" s="11">
        <f>IFERROR(IF(ISBLANK(INDEX(Date_ProbaD!$F:$F,MATCH("Anatomie și fiziologie umană, genetică și ecologie umană"&amp;"||"&amp;$B29,Date_ProbaD!$K:$K,0))),"-",INDEX(Date_ProbaD!$F:$F,MATCH("Anatomie și fiziologie umană, genetică și ecologie umană"&amp;"||"&amp;$B29,Date_ProbaD!$K:$K,0))),"-")</f>
        <v>6.7625000000000002</v>
      </c>
      <c r="G29" s="16">
        <f>IFERROR(IF(ISBLANK(INDEX(Date_ProbaD!$G:$G,MATCH("Anatomie și fiziologie umană, genetică și ecologie umană"&amp;"||"&amp;$B29,Date_ProbaD!$K:$K,0))),"-",INDEX(Date_ProbaD!$G:$G,MATCH("Anatomie și fiziologie umană, genetică și ecologie umană"&amp;"||"&amp;$B29,Date_ProbaD!$K:$K,0))),"-")</f>
        <v>7</v>
      </c>
      <c r="H29" s="11">
        <f>IFERROR(IF(ISBLANK(INDEX(Date_ProbaD!$H:$H,MATCH("Anatomie și fiziologie umană, genetică și ecologie umană"&amp;"||"&amp;$B29,Date_ProbaD!$K:$K,0))),"-",INDEX(Date_ProbaD!$H:$H,MATCH("Anatomie și fiziologie umană, genetică și ecologie umană"&amp;"||"&amp;$B29,Date_ProbaD!$K:$K,0))),"-")</f>
        <v>5.3928571428571397</v>
      </c>
      <c r="I29" s="16" t="str">
        <f>IFERROR(IF(ISBLANK(INDEX(Date_ProbaD!$I:$I,MATCH("Anatomie și fiziologie umană, genetică și ecologie umană"&amp;"||"&amp;$B29,Date_ProbaD!$K:$K,0))),"-",INDEX(Date_ProbaD!$I:$I,MATCH("Anatomie și fiziologie umană, genetică și ecologie umană"&amp;"||"&amp;$B29,Date_ProbaD!$K:$K,0))),"-")</f>
        <v>-</v>
      </c>
      <c r="J29" s="11" t="str">
        <f>IFERROR(IF(ISBLANK(INDEX(Date_ProbaD!$J:$J,MATCH("Anatomie și fiziologie umană, genetică și ecologie umană"&amp;"||"&amp;$B29,Date_ProbaD!$K:$K,0))),"-",INDEX(Date_ProbaD!$J:$J,MATCH("Anatomie și fiziologie umană, genetică și ecologie umană"&amp;"||"&amp;$B29,Date_ProbaD!$K:$K,0))),"-")</f>
        <v>-</v>
      </c>
      <c r="K29" s="11" t="str">
        <f t="shared" si="0"/>
        <v>-</v>
      </c>
    </row>
    <row r="30" spans="1:11" x14ac:dyDescent="0.2">
      <c r="A30" s="1" t="s">
        <v>117</v>
      </c>
      <c r="B30" s="1"/>
      <c r="C30" s="1"/>
      <c r="D30" s="1"/>
      <c r="E30" s="1"/>
      <c r="F30" s="1"/>
      <c r="G30" s="1"/>
      <c r="H30" s="1"/>
      <c r="I30" s="1"/>
      <c r="J30" s="1"/>
      <c r="K30" s="1"/>
    </row>
    <row r="31" spans="1:11" ht="28" x14ac:dyDescent="0.2">
      <c r="A31" s="12" t="s">
        <v>100</v>
      </c>
      <c r="B31" s="12" t="s">
        <v>22</v>
      </c>
      <c r="C31" s="12" t="s">
        <v>23</v>
      </c>
      <c r="D31" s="12" t="s">
        <v>24</v>
      </c>
      <c r="E31" s="12" t="s">
        <v>135</v>
      </c>
      <c r="F31" s="12" t="s">
        <v>136</v>
      </c>
      <c r="G31" s="12" t="s">
        <v>137</v>
      </c>
      <c r="H31" s="12" t="s">
        <v>138</v>
      </c>
      <c r="I31" s="12" t="s">
        <v>139</v>
      </c>
      <c r="J31" s="12" t="s">
        <v>140</v>
      </c>
      <c r="K31" s="12" t="s">
        <v>103</v>
      </c>
    </row>
    <row r="32" spans="1:11" x14ac:dyDescent="0.2">
      <c r="A32" s="16">
        <v>1</v>
      </c>
      <c r="B32" s="17" t="s">
        <v>45</v>
      </c>
      <c r="C32" s="17" t="s">
        <v>41</v>
      </c>
      <c r="D32" s="16" t="s">
        <v>42</v>
      </c>
      <c r="E32" s="16">
        <f>IFERROR(IF(ISBLANK(INDEX(Date_ProbaD!$E:$E,MATCH("Biologie vegetală și animală"&amp;"||"&amp;$B32,Date_ProbaD!$K:$K,0))),"-",INDEX(Date_ProbaD!$E:$E,MATCH("Biologie vegetală și animală"&amp;"||"&amp;$B32,Date_ProbaD!$K:$K,0))),"-")</f>
        <v>2</v>
      </c>
      <c r="F32" s="11">
        <f>IFERROR(IF(ISBLANK(INDEX(Date_ProbaD!$F:$F,MATCH("Biologie vegetală și animală"&amp;"||"&amp;$B32,Date_ProbaD!$K:$K,0))),"-",INDEX(Date_ProbaD!$F:$F,MATCH("Biologie vegetală și animală"&amp;"||"&amp;$B32,Date_ProbaD!$K:$K,0))),"-")</f>
        <v>9.1999999999999993</v>
      </c>
      <c r="G32" s="16" t="str">
        <f>IFERROR(IF(ISBLANK(INDEX(Date_ProbaD!$G:$G,MATCH("Biologie vegetală și animală"&amp;"||"&amp;$B32,Date_ProbaD!$K:$K,0))),"-",INDEX(Date_ProbaD!$G:$G,MATCH("Biologie vegetală și animală"&amp;"||"&amp;$B32,Date_ProbaD!$K:$K,0))),"-")</f>
        <v>-</v>
      </c>
      <c r="H32" s="11" t="str">
        <f>IFERROR(IF(ISBLANK(INDEX(Date_ProbaD!$H:$H,MATCH("Biologie vegetală și animală"&amp;"||"&amp;$B32,Date_ProbaD!$K:$K,0))),"-",INDEX(Date_ProbaD!$H:$H,MATCH("Biologie vegetală și animală"&amp;"||"&amp;$B32,Date_ProbaD!$K:$K,0))),"-")</f>
        <v>-</v>
      </c>
      <c r="I32" s="16">
        <f>IFERROR(IF(ISBLANK(INDEX(Date_ProbaD!$I:$I,MATCH("Biologie vegetală și animală"&amp;"||"&amp;$B32,Date_ProbaD!$K:$K,0))),"-",INDEX(Date_ProbaD!$I:$I,MATCH("Biologie vegetală și animală"&amp;"||"&amp;$B32,Date_ProbaD!$K:$K,0))),"-")</f>
        <v>1</v>
      </c>
      <c r="J32" s="11">
        <f>IFERROR(IF(ISBLANK(INDEX(Date_ProbaD!$J:$J,MATCH("Biologie vegetală și animală"&amp;"||"&amp;$B32,Date_ProbaD!$K:$K,0))),"-",INDEX(Date_ProbaD!$J:$J,MATCH("Biologie vegetală și animală"&amp;"||"&amp;$B32,Date_ProbaD!$K:$K,0))),"-")</f>
        <v>9.85</v>
      </c>
      <c r="K32" s="11">
        <f t="shared" ref="K32:K55" si="1">IFERROR(ROUND(J32-F32,2),"-")</f>
        <v>0.65</v>
      </c>
    </row>
    <row r="33" spans="1:11" x14ac:dyDescent="0.2">
      <c r="A33" s="16">
        <v>2</v>
      </c>
      <c r="B33" s="17" t="s">
        <v>87</v>
      </c>
      <c r="C33" s="17" t="s">
        <v>88</v>
      </c>
      <c r="D33" s="16" t="s">
        <v>42</v>
      </c>
      <c r="E33" s="16" t="str">
        <f>IFERROR(IF(ISBLANK(INDEX(Date_ProbaD!$E:$E,MATCH("Biologie vegetală și animală"&amp;"||"&amp;$B33,Date_ProbaD!$K:$K,0))),"-",INDEX(Date_ProbaD!$E:$E,MATCH("Biologie vegetală și animală"&amp;"||"&amp;$B33,Date_ProbaD!$K:$K,0))),"-")</f>
        <v>-</v>
      </c>
      <c r="F33" s="11" t="str">
        <f>IFERROR(IF(ISBLANK(INDEX(Date_ProbaD!$F:$F,MATCH("Biologie vegetală și animală"&amp;"||"&amp;$B33,Date_ProbaD!$K:$K,0))),"-",INDEX(Date_ProbaD!$F:$F,MATCH("Biologie vegetală și animală"&amp;"||"&amp;$B33,Date_ProbaD!$K:$K,0))),"-")</f>
        <v>-</v>
      </c>
      <c r="G33" s="16">
        <f>IFERROR(IF(ISBLANK(INDEX(Date_ProbaD!$G:$G,MATCH("Biologie vegetală și animală"&amp;"||"&amp;$B33,Date_ProbaD!$K:$K,0))),"-",INDEX(Date_ProbaD!$G:$G,MATCH("Biologie vegetală și animală"&amp;"||"&amp;$B33,Date_ProbaD!$K:$K,0))),"-")</f>
        <v>1</v>
      </c>
      <c r="H33" s="11">
        <f>IFERROR(IF(ISBLANK(INDEX(Date_ProbaD!$H:$H,MATCH("Biologie vegetală și animală"&amp;"||"&amp;$B33,Date_ProbaD!$K:$K,0))),"-",INDEX(Date_ProbaD!$H:$H,MATCH("Biologie vegetală și animală"&amp;"||"&amp;$B33,Date_ProbaD!$K:$K,0))),"-")</f>
        <v>5.75</v>
      </c>
      <c r="I33" s="16">
        <f>IFERROR(IF(ISBLANK(INDEX(Date_ProbaD!$I:$I,MATCH("Biologie vegetală și animală"&amp;"||"&amp;$B33,Date_ProbaD!$K:$K,0))),"-",INDEX(Date_ProbaD!$I:$I,MATCH("Biologie vegetală și animală"&amp;"||"&amp;$B33,Date_ProbaD!$K:$K,0))),"-")</f>
        <v>1</v>
      </c>
      <c r="J33" s="11">
        <f>IFERROR(IF(ISBLANK(INDEX(Date_ProbaD!$J:$J,MATCH("Biologie vegetală și animală"&amp;"||"&amp;$B33,Date_ProbaD!$K:$K,0))),"-",INDEX(Date_ProbaD!$J:$J,MATCH("Biologie vegetală și animală"&amp;"||"&amp;$B33,Date_ProbaD!$K:$K,0))),"-")</f>
        <v>7.9</v>
      </c>
      <c r="K33" s="11" t="str">
        <f t="shared" si="1"/>
        <v>-</v>
      </c>
    </row>
    <row r="34" spans="1:11" x14ac:dyDescent="0.2">
      <c r="A34" s="16">
        <v>3</v>
      </c>
      <c r="B34" s="17" t="s">
        <v>62</v>
      </c>
      <c r="C34" s="17" t="s">
        <v>63</v>
      </c>
      <c r="D34" s="16" t="s">
        <v>42</v>
      </c>
      <c r="E34" s="16" t="str">
        <f>IFERROR(IF(ISBLANK(INDEX(Date_ProbaD!$E:$E,MATCH("Biologie vegetală și animală"&amp;"||"&amp;$B34,Date_ProbaD!$K:$K,0))),"-",INDEX(Date_ProbaD!$E:$E,MATCH("Biologie vegetală și animală"&amp;"||"&amp;$B34,Date_ProbaD!$K:$K,0))),"-")</f>
        <v>-</v>
      </c>
      <c r="F34" s="11" t="str">
        <f>IFERROR(IF(ISBLANK(INDEX(Date_ProbaD!$F:$F,MATCH("Biologie vegetală și animală"&amp;"||"&amp;$B34,Date_ProbaD!$K:$K,0))),"-",INDEX(Date_ProbaD!$F:$F,MATCH("Biologie vegetală și animală"&amp;"||"&amp;$B34,Date_ProbaD!$K:$K,0))),"-")</f>
        <v>-</v>
      </c>
      <c r="G34" s="16">
        <f>IFERROR(IF(ISBLANK(INDEX(Date_ProbaD!$G:$G,MATCH("Biologie vegetală și animală"&amp;"||"&amp;$B34,Date_ProbaD!$K:$K,0))),"-",INDEX(Date_ProbaD!$G:$G,MATCH("Biologie vegetală și animală"&amp;"||"&amp;$B34,Date_ProbaD!$K:$K,0))),"-")</f>
        <v>1</v>
      </c>
      <c r="H34" s="11">
        <f>IFERROR(IF(ISBLANK(INDEX(Date_ProbaD!$H:$H,MATCH("Biologie vegetală și animală"&amp;"||"&amp;$B34,Date_ProbaD!$K:$K,0))),"-",INDEX(Date_ProbaD!$H:$H,MATCH("Biologie vegetală și animală"&amp;"||"&amp;$B34,Date_ProbaD!$K:$K,0))),"-")</f>
        <v>5.85</v>
      </c>
      <c r="I34" s="16">
        <f>IFERROR(IF(ISBLANK(INDEX(Date_ProbaD!$I:$I,MATCH("Biologie vegetală și animală"&amp;"||"&amp;$B34,Date_ProbaD!$K:$K,0))),"-",INDEX(Date_ProbaD!$I:$I,MATCH("Biologie vegetală și animală"&amp;"||"&amp;$B34,Date_ProbaD!$K:$K,0))),"-")</f>
        <v>17</v>
      </c>
      <c r="J34" s="11">
        <f>IFERROR(IF(ISBLANK(INDEX(Date_ProbaD!$J:$J,MATCH("Biologie vegetală și animală"&amp;"||"&amp;$B34,Date_ProbaD!$K:$K,0))),"-",INDEX(Date_ProbaD!$J:$J,MATCH("Biologie vegetală și animală"&amp;"||"&amp;$B34,Date_ProbaD!$K:$K,0))),"-")</f>
        <v>7.1676470588235297</v>
      </c>
      <c r="K34" s="11" t="str">
        <f t="shared" si="1"/>
        <v>-</v>
      </c>
    </row>
    <row r="35" spans="1:11" x14ac:dyDescent="0.2">
      <c r="A35" s="16">
        <v>4</v>
      </c>
      <c r="B35" s="17" t="s">
        <v>56</v>
      </c>
      <c r="C35" s="17" t="s">
        <v>41</v>
      </c>
      <c r="D35" s="16" t="s">
        <v>42</v>
      </c>
      <c r="E35" s="16">
        <f>IFERROR(IF(ISBLANK(INDEX(Date_ProbaD!$E:$E,MATCH("Biologie vegetală și animală"&amp;"||"&amp;$B35,Date_ProbaD!$K:$K,0))),"-",INDEX(Date_ProbaD!$E:$E,MATCH("Biologie vegetală și animală"&amp;"||"&amp;$B35,Date_ProbaD!$K:$K,0))),"-")</f>
        <v>9</v>
      </c>
      <c r="F35" s="11">
        <f>IFERROR(IF(ISBLANK(INDEX(Date_ProbaD!$F:$F,MATCH("Biologie vegetală și animală"&amp;"||"&amp;$B35,Date_ProbaD!$K:$K,0))),"-",INDEX(Date_ProbaD!$F:$F,MATCH("Biologie vegetală și animală"&amp;"||"&amp;$B35,Date_ProbaD!$K:$K,0))),"-")</f>
        <v>5.06111111111111</v>
      </c>
      <c r="G35" s="16">
        <f>IFERROR(IF(ISBLANK(INDEX(Date_ProbaD!$G:$G,MATCH("Biologie vegetală și animală"&amp;"||"&amp;$B35,Date_ProbaD!$K:$K,0))),"-",INDEX(Date_ProbaD!$G:$G,MATCH("Biologie vegetală și animală"&amp;"||"&amp;$B35,Date_ProbaD!$K:$K,0))),"-")</f>
        <v>2</v>
      </c>
      <c r="H35" s="11">
        <f>IFERROR(IF(ISBLANK(INDEX(Date_ProbaD!$H:$H,MATCH("Biologie vegetală și animală"&amp;"||"&amp;$B35,Date_ProbaD!$K:$K,0))),"-",INDEX(Date_ProbaD!$H:$H,MATCH("Biologie vegetală și animală"&amp;"||"&amp;$B35,Date_ProbaD!$K:$K,0))),"-")</f>
        <v>4.45</v>
      </c>
      <c r="I35" s="16">
        <f>IFERROR(IF(ISBLANK(INDEX(Date_ProbaD!$I:$I,MATCH("Biologie vegetală și animală"&amp;"||"&amp;$B35,Date_ProbaD!$K:$K,0))),"-",INDEX(Date_ProbaD!$I:$I,MATCH("Biologie vegetală și animală"&amp;"||"&amp;$B35,Date_ProbaD!$K:$K,0))),"-")</f>
        <v>6</v>
      </c>
      <c r="J35" s="11">
        <f>IFERROR(IF(ISBLANK(INDEX(Date_ProbaD!$J:$J,MATCH("Biologie vegetală și animală"&amp;"||"&amp;$B35,Date_ProbaD!$K:$K,0))),"-",INDEX(Date_ProbaD!$J:$J,MATCH("Biologie vegetală și animală"&amp;"||"&amp;$B35,Date_ProbaD!$K:$K,0))),"-")</f>
        <v>6.2416666666666698</v>
      </c>
      <c r="K35" s="11">
        <f t="shared" si="1"/>
        <v>1.18</v>
      </c>
    </row>
    <row r="36" spans="1:11" x14ac:dyDescent="0.2">
      <c r="A36" s="16">
        <v>5</v>
      </c>
      <c r="B36" s="17" t="s">
        <v>82</v>
      </c>
      <c r="C36" s="17" t="s">
        <v>83</v>
      </c>
      <c r="D36" s="16" t="s">
        <v>39</v>
      </c>
      <c r="E36" s="16">
        <f>IFERROR(IF(ISBLANK(INDEX(Date_ProbaD!$E:$E,MATCH("Biologie vegetală și animală"&amp;"||"&amp;$B36,Date_ProbaD!$K:$K,0))),"-",INDEX(Date_ProbaD!$E:$E,MATCH("Biologie vegetală și animală"&amp;"||"&amp;$B36,Date_ProbaD!$K:$K,0))),"-")</f>
        <v>25</v>
      </c>
      <c r="F36" s="11">
        <f>IFERROR(IF(ISBLANK(INDEX(Date_ProbaD!$F:$F,MATCH("Biologie vegetală și animală"&amp;"||"&amp;$B36,Date_ProbaD!$K:$K,0))),"-",INDEX(Date_ProbaD!$F:$F,MATCH("Biologie vegetală și animală"&amp;"||"&amp;$B36,Date_ProbaD!$K:$K,0))),"-")</f>
        <v>6.3179999999999996</v>
      </c>
      <c r="G36" s="16">
        <f>IFERROR(IF(ISBLANK(INDEX(Date_ProbaD!$G:$G,MATCH("Biologie vegetală și animală"&amp;"||"&amp;$B36,Date_ProbaD!$K:$K,0))),"-",INDEX(Date_ProbaD!$G:$G,MATCH("Biologie vegetală și animală"&amp;"||"&amp;$B36,Date_ProbaD!$K:$K,0))),"-")</f>
        <v>22</v>
      </c>
      <c r="H36" s="11">
        <f>IFERROR(IF(ISBLANK(INDEX(Date_ProbaD!$H:$H,MATCH("Biologie vegetală și animală"&amp;"||"&amp;$B36,Date_ProbaD!$K:$K,0))),"-",INDEX(Date_ProbaD!$H:$H,MATCH("Biologie vegetală și animală"&amp;"||"&amp;$B36,Date_ProbaD!$K:$K,0))),"-")</f>
        <v>5.1386363636363601</v>
      </c>
      <c r="I36" s="16">
        <f>IFERROR(IF(ISBLANK(INDEX(Date_ProbaD!$I:$I,MATCH("Biologie vegetală și animală"&amp;"||"&amp;$B36,Date_ProbaD!$K:$K,0))),"-",INDEX(Date_ProbaD!$I:$I,MATCH("Biologie vegetală și animală"&amp;"||"&amp;$B36,Date_ProbaD!$K:$K,0))),"-")</f>
        <v>22</v>
      </c>
      <c r="J36" s="11">
        <f>IFERROR(IF(ISBLANK(INDEX(Date_ProbaD!$J:$J,MATCH("Biologie vegetală și animală"&amp;"||"&amp;$B36,Date_ProbaD!$K:$K,0))),"-",INDEX(Date_ProbaD!$J:$J,MATCH("Biologie vegetală și animală"&amp;"||"&amp;$B36,Date_ProbaD!$K:$K,0))),"-")</f>
        <v>5.6272727272727296</v>
      </c>
      <c r="K36" s="11">
        <f t="shared" si="1"/>
        <v>-0.69</v>
      </c>
    </row>
    <row r="37" spans="1:11" x14ac:dyDescent="0.2">
      <c r="A37" s="16">
        <v>6</v>
      </c>
      <c r="B37" s="17" t="s">
        <v>66</v>
      </c>
      <c r="C37" s="17" t="s">
        <v>41</v>
      </c>
      <c r="D37" s="16" t="s">
        <v>42</v>
      </c>
      <c r="E37" s="16">
        <f>IFERROR(IF(ISBLANK(INDEX(Date_ProbaD!$E:$E,MATCH("Biologie vegetală și animală"&amp;"||"&amp;$B37,Date_ProbaD!$K:$K,0))),"-",INDEX(Date_ProbaD!$E:$E,MATCH("Biologie vegetală și animală"&amp;"||"&amp;$B37,Date_ProbaD!$K:$K,0))),"-")</f>
        <v>5</v>
      </c>
      <c r="F37" s="11">
        <f>IFERROR(IF(ISBLANK(INDEX(Date_ProbaD!$F:$F,MATCH("Biologie vegetală și animală"&amp;"||"&amp;$B37,Date_ProbaD!$K:$K,0))),"-",INDEX(Date_ProbaD!$F:$F,MATCH("Biologie vegetală și animală"&amp;"||"&amp;$B37,Date_ProbaD!$K:$K,0))),"-")</f>
        <v>4.33</v>
      </c>
      <c r="G37" s="16">
        <f>IFERROR(IF(ISBLANK(INDEX(Date_ProbaD!$G:$G,MATCH("Biologie vegetală și animală"&amp;"||"&amp;$B37,Date_ProbaD!$K:$K,0))),"-",INDEX(Date_ProbaD!$G:$G,MATCH("Biologie vegetală și animală"&amp;"||"&amp;$B37,Date_ProbaD!$K:$K,0))),"-")</f>
        <v>11</v>
      </c>
      <c r="H37" s="11">
        <f>IFERROR(IF(ISBLANK(INDEX(Date_ProbaD!$H:$H,MATCH("Biologie vegetală și animală"&amp;"||"&amp;$B37,Date_ProbaD!$K:$K,0))),"-",INDEX(Date_ProbaD!$H:$H,MATCH("Biologie vegetală și animală"&amp;"||"&amp;$B37,Date_ProbaD!$K:$K,0))),"-")</f>
        <v>4.1181818181818199</v>
      </c>
      <c r="I37" s="16">
        <f>IFERROR(IF(ISBLANK(INDEX(Date_ProbaD!$I:$I,MATCH("Biologie vegetală și animală"&amp;"||"&amp;$B37,Date_ProbaD!$K:$K,0))),"-",INDEX(Date_ProbaD!$I:$I,MATCH("Biologie vegetală și animală"&amp;"||"&amp;$B37,Date_ProbaD!$K:$K,0))),"-")</f>
        <v>58</v>
      </c>
      <c r="J37" s="11">
        <f>IFERROR(IF(ISBLANK(INDEX(Date_ProbaD!$J:$J,MATCH("Biologie vegetală și animală"&amp;"||"&amp;$B37,Date_ProbaD!$K:$K,0))),"-",INDEX(Date_ProbaD!$J:$J,MATCH("Biologie vegetală și animală"&amp;"||"&amp;$B37,Date_ProbaD!$K:$K,0))),"-")</f>
        <v>4.7603448275862101</v>
      </c>
      <c r="K37" s="11">
        <f t="shared" si="1"/>
        <v>0.43</v>
      </c>
    </row>
    <row r="38" spans="1:11" x14ac:dyDescent="0.2">
      <c r="A38" s="16">
        <v>7</v>
      </c>
      <c r="B38" s="17" t="s">
        <v>76</v>
      </c>
      <c r="C38" s="17" t="s">
        <v>41</v>
      </c>
      <c r="D38" s="16" t="s">
        <v>42</v>
      </c>
      <c r="E38" s="16">
        <f>IFERROR(IF(ISBLANK(INDEX(Date_ProbaD!$E:$E,MATCH("Biologie vegetală și animală"&amp;"||"&amp;$B38,Date_ProbaD!$K:$K,0))),"-",INDEX(Date_ProbaD!$E:$E,MATCH("Biologie vegetală și animală"&amp;"||"&amp;$B38,Date_ProbaD!$K:$K,0))),"-")</f>
        <v>12</v>
      </c>
      <c r="F38" s="11">
        <f>IFERROR(IF(ISBLANK(INDEX(Date_ProbaD!$F:$F,MATCH("Biologie vegetală și animală"&amp;"||"&amp;$B38,Date_ProbaD!$K:$K,0))),"-",INDEX(Date_ProbaD!$F:$F,MATCH("Biologie vegetală și animală"&amp;"||"&amp;$B38,Date_ProbaD!$K:$K,0))),"-")</f>
        <v>5.7583333333333302</v>
      </c>
      <c r="G38" s="16">
        <f>IFERROR(IF(ISBLANK(INDEX(Date_ProbaD!$G:$G,MATCH("Biologie vegetală și animală"&amp;"||"&amp;$B38,Date_ProbaD!$K:$K,0))),"-",INDEX(Date_ProbaD!$G:$G,MATCH("Biologie vegetală și animală"&amp;"||"&amp;$B38,Date_ProbaD!$K:$K,0))),"-")</f>
        <v>13</v>
      </c>
      <c r="H38" s="11">
        <f>IFERROR(IF(ISBLANK(INDEX(Date_ProbaD!$H:$H,MATCH("Biologie vegetală și animală"&amp;"||"&amp;$B38,Date_ProbaD!$K:$K,0))),"-",INDEX(Date_ProbaD!$H:$H,MATCH("Biologie vegetală și animală"&amp;"||"&amp;$B38,Date_ProbaD!$K:$K,0))),"-")</f>
        <v>5.9923076923076897</v>
      </c>
      <c r="I38" s="16">
        <f>IFERROR(IF(ISBLANK(INDEX(Date_ProbaD!$I:$I,MATCH("Biologie vegetală și animală"&amp;"||"&amp;$B38,Date_ProbaD!$K:$K,0))),"-",INDEX(Date_ProbaD!$I:$I,MATCH("Biologie vegetală și animală"&amp;"||"&amp;$B38,Date_ProbaD!$K:$K,0))),"-")</f>
        <v>5</v>
      </c>
      <c r="J38" s="11">
        <f>IFERROR(IF(ISBLANK(INDEX(Date_ProbaD!$J:$J,MATCH("Biologie vegetală și animală"&amp;"||"&amp;$B38,Date_ProbaD!$K:$K,0))),"-",INDEX(Date_ProbaD!$J:$J,MATCH("Biologie vegetală și animală"&amp;"||"&amp;$B38,Date_ProbaD!$K:$K,0))),"-")</f>
        <v>4.57</v>
      </c>
      <c r="K38" s="11">
        <f t="shared" si="1"/>
        <v>-1.19</v>
      </c>
    </row>
    <row r="39" spans="1:11" x14ac:dyDescent="0.2">
      <c r="A39" s="16">
        <v>8</v>
      </c>
      <c r="B39" s="17" t="s">
        <v>61</v>
      </c>
      <c r="C39" s="17" t="s">
        <v>41</v>
      </c>
      <c r="D39" s="16" t="s">
        <v>42</v>
      </c>
      <c r="E39" s="16">
        <f>IFERROR(IF(ISBLANK(INDEX(Date_ProbaD!$E:$E,MATCH("Biologie vegetală și animală"&amp;"||"&amp;$B39,Date_ProbaD!$K:$K,0))),"-",INDEX(Date_ProbaD!$E:$E,MATCH("Biologie vegetală și animală"&amp;"||"&amp;$B39,Date_ProbaD!$K:$K,0))),"-")</f>
        <v>25</v>
      </c>
      <c r="F39" s="11">
        <f>IFERROR(IF(ISBLANK(INDEX(Date_ProbaD!$F:$F,MATCH("Biologie vegetală și animală"&amp;"||"&amp;$B39,Date_ProbaD!$K:$K,0))),"-",INDEX(Date_ProbaD!$F:$F,MATCH("Biologie vegetală și animală"&amp;"||"&amp;$B39,Date_ProbaD!$K:$K,0))),"-")</f>
        <v>4.46</v>
      </c>
      <c r="G39" s="16">
        <f>IFERROR(IF(ISBLANK(INDEX(Date_ProbaD!$G:$G,MATCH("Biologie vegetală și animală"&amp;"||"&amp;$B39,Date_ProbaD!$K:$K,0))),"-",INDEX(Date_ProbaD!$G:$G,MATCH("Biologie vegetală și animală"&amp;"||"&amp;$B39,Date_ProbaD!$K:$K,0))),"-")</f>
        <v>13</v>
      </c>
      <c r="H39" s="11">
        <f>IFERROR(IF(ISBLANK(INDEX(Date_ProbaD!$H:$H,MATCH("Biologie vegetală și animală"&amp;"||"&amp;$B39,Date_ProbaD!$K:$K,0))),"-",INDEX(Date_ProbaD!$H:$H,MATCH("Biologie vegetală și animală"&amp;"||"&amp;$B39,Date_ProbaD!$K:$K,0))),"-")</f>
        <v>3.9</v>
      </c>
      <c r="I39" s="16">
        <f>IFERROR(IF(ISBLANK(INDEX(Date_ProbaD!$I:$I,MATCH("Biologie vegetală și animală"&amp;"||"&amp;$B39,Date_ProbaD!$K:$K,0))),"-",INDEX(Date_ProbaD!$I:$I,MATCH("Biologie vegetală și animală"&amp;"||"&amp;$B39,Date_ProbaD!$K:$K,0))),"-")</f>
        <v>15</v>
      </c>
      <c r="J39" s="11">
        <f>IFERROR(IF(ISBLANK(INDEX(Date_ProbaD!$J:$J,MATCH("Biologie vegetală și animală"&amp;"||"&amp;$B39,Date_ProbaD!$K:$K,0))),"-",INDEX(Date_ProbaD!$J:$J,MATCH("Biologie vegetală și animală"&amp;"||"&amp;$B39,Date_ProbaD!$K:$K,0))),"-")</f>
        <v>4.5233333333333299</v>
      </c>
      <c r="K39" s="11">
        <f t="shared" si="1"/>
        <v>0.06</v>
      </c>
    </row>
    <row r="40" spans="1:11" x14ac:dyDescent="0.2">
      <c r="A40" s="16">
        <v>9</v>
      </c>
      <c r="B40" s="17" t="s">
        <v>78</v>
      </c>
      <c r="C40" s="17" t="s">
        <v>41</v>
      </c>
      <c r="D40" s="16" t="s">
        <v>42</v>
      </c>
      <c r="E40" s="16">
        <f>IFERROR(IF(ISBLANK(INDEX(Date_ProbaD!$E:$E,MATCH("Biologie vegetală și animală"&amp;"||"&amp;$B40,Date_ProbaD!$K:$K,0))),"-",INDEX(Date_ProbaD!$E:$E,MATCH("Biologie vegetală și animală"&amp;"||"&amp;$B40,Date_ProbaD!$K:$K,0))),"-")</f>
        <v>10</v>
      </c>
      <c r="F40" s="11">
        <f>IFERROR(IF(ISBLANK(INDEX(Date_ProbaD!$F:$F,MATCH("Biologie vegetală și animală"&amp;"||"&amp;$B40,Date_ProbaD!$K:$K,0))),"-",INDEX(Date_ProbaD!$F:$F,MATCH("Biologie vegetală și animală"&amp;"||"&amp;$B40,Date_ProbaD!$K:$K,0))),"-")</f>
        <v>3.7</v>
      </c>
      <c r="G40" s="16">
        <f>IFERROR(IF(ISBLANK(INDEX(Date_ProbaD!$G:$G,MATCH("Biologie vegetală și animală"&amp;"||"&amp;$B40,Date_ProbaD!$K:$K,0))),"-",INDEX(Date_ProbaD!$G:$G,MATCH("Biologie vegetală și animală"&amp;"||"&amp;$B40,Date_ProbaD!$K:$K,0))),"-")</f>
        <v>11</v>
      </c>
      <c r="H40" s="11">
        <f>IFERROR(IF(ISBLANK(INDEX(Date_ProbaD!$H:$H,MATCH("Biologie vegetală și animală"&amp;"||"&amp;$B40,Date_ProbaD!$K:$K,0))),"-",INDEX(Date_ProbaD!$H:$H,MATCH("Biologie vegetală și animală"&amp;"||"&amp;$B40,Date_ProbaD!$K:$K,0))),"-")</f>
        <v>4.47272727272727</v>
      </c>
      <c r="I40" s="16">
        <f>IFERROR(IF(ISBLANK(INDEX(Date_ProbaD!$I:$I,MATCH("Biologie vegetală și animală"&amp;"||"&amp;$B40,Date_ProbaD!$K:$K,0))),"-",INDEX(Date_ProbaD!$I:$I,MATCH("Biologie vegetală și animală"&amp;"||"&amp;$B40,Date_ProbaD!$K:$K,0))),"-")</f>
        <v>79</v>
      </c>
      <c r="J40" s="11">
        <f>IFERROR(IF(ISBLANK(INDEX(Date_ProbaD!$J:$J,MATCH("Biologie vegetală și animală"&amp;"||"&amp;$B40,Date_ProbaD!$K:$K,0))),"-",INDEX(Date_ProbaD!$J:$J,MATCH("Biologie vegetală și animală"&amp;"||"&amp;$B40,Date_ProbaD!$K:$K,0))),"-")</f>
        <v>4.45632911392405</v>
      </c>
      <c r="K40" s="11">
        <f t="shared" si="1"/>
        <v>0.76</v>
      </c>
    </row>
    <row r="41" spans="1:11" x14ac:dyDescent="0.2">
      <c r="A41" s="16">
        <v>10</v>
      </c>
      <c r="B41" s="17" t="s">
        <v>70</v>
      </c>
      <c r="C41" s="17" t="s">
        <v>71</v>
      </c>
      <c r="D41" s="16" t="s">
        <v>39</v>
      </c>
      <c r="E41" s="16" t="str">
        <f>IFERROR(IF(ISBLANK(INDEX(Date_ProbaD!$E:$E,MATCH("Biologie vegetală și animală"&amp;"||"&amp;$B41,Date_ProbaD!$K:$K,0))),"-",INDEX(Date_ProbaD!$E:$E,MATCH("Biologie vegetală și animală"&amp;"||"&amp;$B41,Date_ProbaD!$K:$K,0))),"-")</f>
        <v>-</v>
      </c>
      <c r="F41" s="11" t="str">
        <f>IFERROR(IF(ISBLANK(INDEX(Date_ProbaD!$F:$F,MATCH("Biologie vegetală și animală"&amp;"||"&amp;$B41,Date_ProbaD!$K:$K,0))),"-",INDEX(Date_ProbaD!$F:$F,MATCH("Biologie vegetală și animală"&amp;"||"&amp;$B41,Date_ProbaD!$K:$K,0))),"-")</f>
        <v>-</v>
      </c>
      <c r="G41" s="16">
        <f>IFERROR(IF(ISBLANK(INDEX(Date_ProbaD!$G:$G,MATCH("Biologie vegetală și animală"&amp;"||"&amp;$B41,Date_ProbaD!$K:$K,0))),"-",INDEX(Date_ProbaD!$G:$G,MATCH("Biologie vegetală și animală"&amp;"||"&amp;$B41,Date_ProbaD!$K:$K,0))),"-")</f>
        <v>1</v>
      </c>
      <c r="H41" s="11">
        <f>IFERROR(IF(ISBLANK(INDEX(Date_ProbaD!$H:$H,MATCH("Biologie vegetală și animală"&amp;"||"&amp;$B41,Date_ProbaD!$K:$K,0))),"-",INDEX(Date_ProbaD!$H:$H,MATCH("Biologie vegetală și animală"&amp;"||"&amp;$B41,Date_ProbaD!$K:$K,0))),"-")</f>
        <v>3.4</v>
      </c>
      <c r="I41" s="16">
        <f>IFERROR(IF(ISBLANK(INDEX(Date_ProbaD!$I:$I,MATCH("Biologie vegetală și animală"&amp;"||"&amp;$B41,Date_ProbaD!$K:$K,0))),"-",INDEX(Date_ProbaD!$I:$I,MATCH("Biologie vegetală și animală"&amp;"||"&amp;$B41,Date_ProbaD!$K:$K,0))),"-")</f>
        <v>3</v>
      </c>
      <c r="J41" s="11">
        <f>IFERROR(IF(ISBLANK(INDEX(Date_ProbaD!$J:$J,MATCH("Biologie vegetală și animală"&amp;"||"&amp;$B41,Date_ProbaD!$K:$K,0))),"-",INDEX(Date_ProbaD!$J:$J,MATCH("Biologie vegetală și animală"&amp;"||"&amp;$B41,Date_ProbaD!$K:$K,0))),"-")</f>
        <v>4.2</v>
      </c>
      <c r="K41" s="11" t="str">
        <f t="shared" si="1"/>
        <v>-</v>
      </c>
    </row>
    <row r="42" spans="1:11" x14ac:dyDescent="0.2">
      <c r="A42" s="16">
        <v>11</v>
      </c>
      <c r="B42" s="17" t="s">
        <v>72</v>
      </c>
      <c r="C42" s="17" t="s">
        <v>73</v>
      </c>
      <c r="D42" s="16" t="s">
        <v>39</v>
      </c>
      <c r="E42" s="16">
        <f>IFERROR(IF(ISBLANK(INDEX(Date_ProbaD!$E:$E,MATCH("Biologie vegetală și animală"&amp;"||"&amp;$B42,Date_ProbaD!$K:$K,0))),"-",INDEX(Date_ProbaD!$E:$E,MATCH("Biologie vegetală și animală"&amp;"||"&amp;$B42,Date_ProbaD!$K:$K,0))),"-")</f>
        <v>28</v>
      </c>
      <c r="F42" s="11">
        <f>IFERROR(IF(ISBLANK(INDEX(Date_ProbaD!$F:$F,MATCH("Biologie vegetală și animală"&amp;"||"&amp;$B42,Date_ProbaD!$K:$K,0))),"-",INDEX(Date_ProbaD!$F:$F,MATCH("Biologie vegetală și animală"&amp;"||"&amp;$B42,Date_ProbaD!$K:$K,0))),"-")</f>
        <v>4.39464285714286</v>
      </c>
      <c r="G42" s="16">
        <f>IFERROR(IF(ISBLANK(INDEX(Date_ProbaD!$G:$G,MATCH("Biologie vegetală și animală"&amp;"||"&amp;$B42,Date_ProbaD!$K:$K,0))),"-",INDEX(Date_ProbaD!$G:$G,MATCH("Biologie vegetală și animală"&amp;"||"&amp;$B42,Date_ProbaD!$K:$K,0))),"-")</f>
        <v>9</v>
      </c>
      <c r="H42" s="11">
        <f>IFERROR(IF(ISBLANK(INDEX(Date_ProbaD!$H:$H,MATCH("Biologie vegetală și animală"&amp;"||"&amp;$B42,Date_ProbaD!$K:$K,0))),"-",INDEX(Date_ProbaD!$H:$H,MATCH("Biologie vegetală și animală"&amp;"||"&amp;$B42,Date_ProbaD!$K:$K,0))),"-")</f>
        <v>4.5333333333333297</v>
      </c>
      <c r="I42" s="16">
        <f>IFERROR(IF(ISBLANK(INDEX(Date_ProbaD!$I:$I,MATCH("Biologie vegetală și animală"&amp;"||"&amp;$B42,Date_ProbaD!$K:$K,0))),"-",INDEX(Date_ProbaD!$I:$I,MATCH("Biologie vegetală și animală"&amp;"||"&amp;$B42,Date_ProbaD!$K:$K,0))),"-")</f>
        <v>33</v>
      </c>
      <c r="J42" s="11">
        <f>IFERROR(IF(ISBLANK(INDEX(Date_ProbaD!$J:$J,MATCH("Biologie vegetală și animală"&amp;"||"&amp;$B42,Date_ProbaD!$K:$K,0))),"-",INDEX(Date_ProbaD!$J:$J,MATCH("Biologie vegetală și animală"&amp;"||"&amp;$B42,Date_ProbaD!$K:$K,0))),"-")</f>
        <v>4.0681818181818201</v>
      </c>
      <c r="K42" s="11">
        <f t="shared" si="1"/>
        <v>-0.33</v>
      </c>
    </row>
    <row r="43" spans="1:11" x14ac:dyDescent="0.2">
      <c r="A43" s="16">
        <v>12</v>
      </c>
      <c r="B43" s="17" t="s">
        <v>37</v>
      </c>
      <c r="C43" s="17" t="s">
        <v>38</v>
      </c>
      <c r="D43" s="16" t="s">
        <v>39</v>
      </c>
      <c r="E43" s="16">
        <f>IFERROR(IF(ISBLANK(INDEX(Date_ProbaD!$E:$E,MATCH("Biologie vegetală și animală"&amp;"||"&amp;$B43,Date_ProbaD!$K:$K,0))),"-",INDEX(Date_ProbaD!$E:$E,MATCH("Biologie vegetală și animală"&amp;"||"&amp;$B43,Date_ProbaD!$K:$K,0))),"-")</f>
        <v>29</v>
      </c>
      <c r="F43" s="11">
        <f>IFERROR(IF(ISBLANK(INDEX(Date_ProbaD!$F:$F,MATCH("Biologie vegetală și animală"&amp;"||"&amp;$B43,Date_ProbaD!$K:$K,0))),"-",INDEX(Date_ProbaD!$F:$F,MATCH("Biologie vegetală și animală"&amp;"||"&amp;$B43,Date_ProbaD!$K:$K,0))),"-")</f>
        <v>4.7241379310344804</v>
      </c>
      <c r="G43" s="16">
        <f>IFERROR(IF(ISBLANK(INDEX(Date_ProbaD!$G:$G,MATCH("Biologie vegetală și animală"&amp;"||"&amp;$B43,Date_ProbaD!$K:$K,0))),"-",INDEX(Date_ProbaD!$G:$G,MATCH("Biologie vegetală și animală"&amp;"||"&amp;$B43,Date_ProbaD!$K:$K,0))),"-")</f>
        <v>12</v>
      </c>
      <c r="H43" s="11">
        <f>IFERROR(IF(ISBLANK(INDEX(Date_ProbaD!$H:$H,MATCH("Biologie vegetală și animală"&amp;"||"&amp;$B43,Date_ProbaD!$K:$K,0))),"-",INDEX(Date_ProbaD!$H:$H,MATCH("Biologie vegetală și animală"&amp;"||"&amp;$B43,Date_ProbaD!$K:$K,0))),"-")</f>
        <v>5.5458333333333298</v>
      </c>
      <c r="I43" s="16">
        <f>IFERROR(IF(ISBLANK(INDEX(Date_ProbaD!$I:$I,MATCH("Biologie vegetală și animală"&amp;"||"&amp;$B43,Date_ProbaD!$K:$K,0))),"-",INDEX(Date_ProbaD!$I:$I,MATCH("Biologie vegetală și animală"&amp;"||"&amp;$B43,Date_ProbaD!$K:$K,0))),"-")</f>
        <v>24</v>
      </c>
      <c r="J43" s="11">
        <f>IFERROR(IF(ISBLANK(INDEX(Date_ProbaD!$J:$J,MATCH("Biologie vegetală și animală"&amp;"||"&amp;$B43,Date_ProbaD!$K:$K,0))),"-",INDEX(Date_ProbaD!$J:$J,MATCH("Biologie vegetală și animală"&amp;"||"&amp;$B43,Date_ProbaD!$K:$K,0))),"-")</f>
        <v>4.0208333333333304</v>
      </c>
      <c r="K43" s="11">
        <f t="shared" si="1"/>
        <v>-0.7</v>
      </c>
    </row>
    <row r="44" spans="1:11" x14ac:dyDescent="0.2">
      <c r="A44" s="16">
        <v>13</v>
      </c>
      <c r="B44" s="17" t="s">
        <v>68</v>
      </c>
      <c r="C44" s="17" t="s">
        <v>69</v>
      </c>
      <c r="D44" s="16" t="s">
        <v>42</v>
      </c>
      <c r="E44" s="16">
        <f>IFERROR(IF(ISBLANK(INDEX(Date_ProbaD!$E:$E,MATCH("Biologie vegetală și animală"&amp;"||"&amp;$B44,Date_ProbaD!$K:$K,0))),"-",INDEX(Date_ProbaD!$E:$E,MATCH("Biologie vegetală și animală"&amp;"||"&amp;$B44,Date_ProbaD!$K:$K,0))),"-")</f>
        <v>10</v>
      </c>
      <c r="F44" s="11">
        <f>IFERROR(IF(ISBLANK(INDEX(Date_ProbaD!$F:$F,MATCH("Biologie vegetală și animală"&amp;"||"&amp;$B44,Date_ProbaD!$K:$K,0))),"-",INDEX(Date_ProbaD!$F:$F,MATCH("Biologie vegetală și animală"&amp;"||"&amp;$B44,Date_ProbaD!$K:$K,0))),"-")</f>
        <v>2.7</v>
      </c>
      <c r="G44" s="16">
        <f>IFERROR(IF(ISBLANK(INDEX(Date_ProbaD!$G:$G,MATCH("Biologie vegetală și animală"&amp;"||"&amp;$B44,Date_ProbaD!$K:$K,0))),"-",INDEX(Date_ProbaD!$G:$G,MATCH("Biologie vegetală și animală"&amp;"||"&amp;$B44,Date_ProbaD!$K:$K,0))),"-")</f>
        <v>2</v>
      </c>
      <c r="H44" s="11">
        <f>IFERROR(IF(ISBLANK(INDEX(Date_ProbaD!$H:$H,MATCH("Biologie vegetală și animală"&amp;"||"&amp;$B44,Date_ProbaD!$K:$K,0))),"-",INDEX(Date_ProbaD!$H:$H,MATCH("Biologie vegetală și animală"&amp;"||"&amp;$B44,Date_ProbaD!$K:$K,0))),"-")</f>
        <v>3.45</v>
      </c>
      <c r="I44" s="16">
        <f>IFERROR(IF(ISBLANK(INDEX(Date_ProbaD!$I:$I,MATCH("Biologie vegetală și animală"&amp;"||"&amp;$B44,Date_ProbaD!$K:$K,0))),"-",INDEX(Date_ProbaD!$I:$I,MATCH("Biologie vegetală și animală"&amp;"||"&amp;$B44,Date_ProbaD!$K:$K,0))),"-")</f>
        <v>9</v>
      </c>
      <c r="J44" s="11">
        <f>IFERROR(IF(ISBLANK(INDEX(Date_ProbaD!$J:$J,MATCH("Biologie vegetală și animală"&amp;"||"&amp;$B44,Date_ProbaD!$K:$K,0))),"-",INDEX(Date_ProbaD!$J:$J,MATCH("Biologie vegetală și animală"&amp;"||"&amp;$B44,Date_ProbaD!$K:$K,0))),"-")</f>
        <v>3.6333333333333302</v>
      </c>
      <c r="K44" s="11">
        <f t="shared" si="1"/>
        <v>0.93</v>
      </c>
    </row>
    <row r="45" spans="1:11" x14ac:dyDescent="0.2">
      <c r="A45" s="16">
        <v>14</v>
      </c>
      <c r="B45" s="17" t="s">
        <v>67</v>
      </c>
      <c r="C45" s="17" t="s">
        <v>38</v>
      </c>
      <c r="D45" s="16" t="s">
        <v>39</v>
      </c>
      <c r="E45" s="16">
        <f>IFERROR(IF(ISBLANK(INDEX(Date_ProbaD!$E:$E,MATCH("Biologie vegetală și animală"&amp;"||"&amp;$B45,Date_ProbaD!$K:$K,0))),"-",INDEX(Date_ProbaD!$E:$E,MATCH("Biologie vegetală și animală"&amp;"||"&amp;$B45,Date_ProbaD!$K:$K,0))),"-")</f>
        <v>4</v>
      </c>
      <c r="F45" s="11">
        <f>IFERROR(IF(ISBLANK(INDEX(Date_ProbaD!$F:$F,MATCH("Biologie vegetală și animală"&amp;"||"&amp;$B45,Date_ProbaD!$K:$K,0))),"-",INDEX(Date_ProbaD!$F:$F,MATCH("Biologie vegetală și animală"&amp;"||"&amp;$B45,Date_ProbaD!$K:$K,0))),"-")</f>
        <v>2.3624999999999998</v>
      </c>
      <c r="G45" s="16" t="str">
        <f>IFERROR(IF(ISBLANK(INDEX(Date_ProbaD!$G:$G,MATCH("Biologie vegetală și animală"&amp;"||"&amp;$B45,Date_ProbaD!$K:$K,0))),"-",INDEX(Date_ProbaD!$G:$G,MATCH("Biologie vegetală și animală"&amp;"||"&amp;$B45,Date_ProbaD!$K:$K,0))),"-")</f>
        <v>-</v>
      </c>
      <c r="H45" s="11" t="str">
        <f>IFERROR(IF(ISBLANK(INDEX(Date_ProbaD!$H:$H,MATCH("Biologie vegetală și animală"&amp;"||"&amp;$B45,Date_ProbaD!$K:$K,0))),"-",INDEX(Date_ProbaD!$H:$H,MATCH("Biologie vegetală și animală"&amp;"||"&amp;$B45,Date_ProbaD!$K:$K,0))),"-")</f>
        <v>-</v>
      </c>
      <c r="I45" s="16">
        <f>IFERROR(IF(ISBLANK(INDEX(Date_ProbaD!$I:$I,MATCH("Biologie vegetală și animală"&amp;"||"&amp;$B45,Date_ProbaD!$K:$K,0))),"-",INDEX(Date_ProbaD!$I:$I,MATCH("Biologie vegetală și animală"&amp;"||"&amp;$B45,Date_ProbaD!$K:$K,0))),"-")</f>
        <v>11</v>
      </c>
      <c r="J45" s="11">
        <f>IFERROR(IF(ISBLANK(INDEX(Date_ProbaD!$J:$J,MATCH("Biologie vegetală și animală"&amp;"||"&amp;$B45,Date_ProbaD!$K:$K,0))),"-",INDEX(Date_ProbaD!$J:$J,MATCH("Biologie vegetală și animală"&amp;"||"&amp;$B45,Date_ProbaD!$K:$K,0))),"-")</f>
        <v>3.33636363636364</v>
      </c>
      <c r="K45" s="11">
        <f t="shared" si="1"/>
        <v>0.97</v>
      </c>
    </row>
    <row r="46" spans="1:11" x14ac:dyDescent="0.2">
      <c r="A46" s="16">
        <v>15</v>
      </c>
      <c r="B46" s="17" t="s">
        <v>50</v>
      </c>
      <c r="C46" s="17" t="s">
        <v>51</v>
      </c>
      <c r="D46" s="16" t="s">
        <v>42</v>
      </c>
      <c r="E46" s="16">
        <f>IFERROR(IF(ISBLANK(INDEX(Date_ProbaD!$E:$E,MATCH("Biologie vegetală și animală"&amp;"||"&amp;$B46,Date_ProbaD!$K:$K,0))),"-",INDEX(Date_ProbaD!$E:$E,MATCH("Biologie vegetală și animală"&amp;"||"&amp;$B46,Date_ProbaD!$K:$K,0))),"-")</f>
        <v>26</v>
      </c>
      <c r="F46" s="11">
        <f>IFERROR(IF(ISBLANK(INDEX(Date_ProbaD!$F:$F,MATCH("Biologie vegetală și animală"&amp;"||"&amp;$B46,Date_ProbaD!$K:$K,0))),"-",INDEX(Date_ProbaD!$F:$F,MATCH("Biologie vegetală și animală"&amp;"||"&amp;$B46,Date_ProbaD!$K:$K,0))),"-")</f>
        <v>3.4903846153846199</v>
      </c>
      <c r="G46" s="16">
        <f>IFERROR(IF(ISBLANK(INDEX(Date_ProbaD!$G:$G,MATCH("Biologie vegetală și animală"&amp;"||"&amp;$B46,Date_ProbaD!$K:$K,0))),"-",INDEX(Date_ProbaD!$G:$G,MATCH("Biologie vegetală și animală"&amp;"||"&amp;$B46,Date_ProbaD!$K:$K,0))),"-")</f>
        <v>10</v>
      </c>
      <c r="H46" s="11">
        <f>IFERROR(IF(ISBLANK(INDEX(Date_ProbaD!$H:$H,MATCH("Biologie vegetală și animală"&amp;"||"&amp;$B46,Date_ProbaD!$K:$K,0))),"-",INDEX(Date_ProbaD!$H:$H,MATCH("Biologie vegetală și animală"&amp;"||"&amp;$B46,Date_ProbaD!$K:$K,0))),"-")</f>
        <v>4.0199999999999996</v>
      </c>
      <c r="I46" s="16">
        <f>IFERROR(IF(ISBLANK(INDEX(Date_ProbaD!$I:$I,MATCH("Biologie vegetală și animală"&amp;"||"&amp;$B46,Date_ProbaD!$K:$K,0))),"-",INDEX(Date_ProbaD!$I:$I,MATCH("Biologie vegetală și animală"&amp;"||"&amp;$B46,Date_ProbaD!$K:$K,0))),"-")</f>
        <v>19</v>
      </c>
      <c r="J46" s="11">
        <f>IFERROR(IF(ISBLANK(INDEX(Date_ProbaD!$J:$J,MATCH("Biologie vegetală și animală"&amp;"||"&amp;$B46,Date_ProbaD!$K:$K,0))),"-",INDEX(Date_ProbaD!$J:$J,MATCH("Biologie vegetală și animală"&amp;"||"&amp;$B46,Date_ProbaD!$K:$K,0))),"-")</f>
        <v>2.9763157894736798</v>
      </c>
      <c r="K46" s="11">
        <f t="shared" si="1"/>
        <v>-0.51</v>
      </c>
    </row>
    <row r="47" spans="1:11" x14ac:dyDescent="0.2">
      <c r="A47" s="16">
        <v>16</v>
      </c>
      <c r="B47" s="17" t="s">
        <v>96</v>
      </c>
      <c r="C47" s="17" t="s">
        <v>97</v>
      </c>
      <c r="D47" s="16" t="s">
        <v>39</v>
      </c>
      <c r="E47" s="16">
        <f>IFERROR(IF(ISBLANK(INDEX(Date_ProbaD!$E:$E,MATCH("Biologie vegetală și animală"&amp;"||"&amp;$B47,Date_ProbaD!$K:$K,0))),"-",INDEX(Date_ProbaD!$E:$E,MATCH("Biologie vegetală și animală"&amp;"||"&amp;$B47,Date_ProbaD!$K:$K,0))),"-")</f>
        <v>4</v>
      </c>
      <c r="F47" s="11">
        <f>IFERROR(IF(ISBLANK(INDEX(Date_ProbaD!$F:$F,MATCH("Biologie vegetală și animală"&amp;"||"&amp;$B47,Date_ProbaD!$K:$K,0))),"-",INDEX(Date_ProbaD!$F:$F,MATCH("Biologie vegetală și animală"&amp;"||"&amp;$B47,Date_ProbaD!$K:$K,0))),"-")</f>
        <v>6.05</v>
      </c>
      <c r="G47" s="16" t="str">
        <f>IFERROR(IF(ISBLANK(INDEX(Date_ProbaD!$G:$G,MATCH("Biologie vegetală și animală"&amp;"||"&amp;$B47,Date_ProbaD!$K:$K,0))),"-",INDEX(Date_ProbaD!$G:$G,MATCH("Biologie vegetală și animală"&amp;"||"&amp;$B47,Date_ProbaD!$K:$K,0))),"-")</f>
        <v>-</v>
      </c>
      <c r="H47" s="11" t="str">
        <f>IFERROR(IF(ISBLANK(INDEX(Date_ProbaD!$H:$H,MATCH("Biologie vegetală și animală"&amp;"||"&amp;$B47,Date_ProbaD!$K:$K,0))),"-",INDEX(Date_ProbaD!$H:$H,MATCH("Biologie vegetală și animală"&amp;"||"&amp;$B47,Date_ProbaD!$K:$K,0))),"-")</f>
        <v>-</v>
      </c>
      <c r="I47" s="16">
        <f>IFERROR(IF(ISBLANK(INDEX(Date_ProbaD!$I:$I,MATCH("Biologie vegetală și animală"&amp;"||"&amp;$B47,Date_ProbaD!$K:$K,0))),"-",INDEX(Date_ProbaD!$I:$I,MATCH("Biologie vegetală și animală"&amp;"||"&amp;$B47,Date_ProbaD!$K:$K,0))),"-")</f>
        <v>6</v>
      </c>
      <c r="J47" s="11">
        <f>IFERROR(IF(ISBLANK(INDEX(Date_ProbaD!$J:$J,MATCH("Biologie vegetală și animală"&amp;"||"&amp;$B47,Date_ProbaD!$K:$K,0))),"-",INDEX(Date_ProbaD!$J:$J,MATCH("Biologie vegetală și animală"&amp;"||"&amp;$B47,Date_ProbaD!$K:$K,0))),"-")</f>
        <v>2.2416666666666698</v>
      </c>
      <c r="K47" s="11">
        <f t="shared" si="1"/>
        <v>-3.81</v>
      </c>
    </row>
    <row r="48" spans="1:11" x14ac:dyDescent="0.2">
      <c r="A48" s="16">
        <v>17</v>
      </c>
      <c r="B48" s="17" t="s">
        <v>58</v>
      </c>
      <c r="C48" s="17" t="s">
        <v>41</v>
      </c>
      <c r="D48" s="16" t="s">
        <v>39</v>
      </c>
      <c r="E48" s="16">
        <f>IFERROR(IF(ISBLANK(INDEX(Date_ProbaD!$E:$E,MATCH("Biologie vegetală și animală"&amp;"||"&amp;$B48,Date_ProbaD!$K:$K,0))),"-",INDEX(Date_ProbaD!$E:$E,MATCH("Biologie vegetală și animală"&amp;"||"&amp;$B48,Date_ProbaD!$K:$K,0))),"-")</f>
        <v>33</v>
      </c>
      <c r="F48" s="11">
        <f>IFERROR(IF(ISBLANK(INDEX(Date_ProbaD!$F:$F,MATCH("Biologie vegetală și animală"&amp;"||"&amp;$B48,Date_ProbaD!$K:$K,0))),"-",INDEX(Date_ProbaD!$F:$F,MATCH("Biologie vegetală și animală"&amp;"||"&amp;$B48,Date_ProbaD!$K:$K,0))),"-")</f>
        <v>5.1651515151515204</v>
      </c>
      <c r="G48" s="16">
        <f>IFERROR(IF(ISBLANK(INDEX(Date_ProbaD!$G:$G,MATCH("Biologie vegetală și animală"&amp;"||"&amp;$B48,Date_ProbaD!$K:$K,0))),"-",INDEX(Date_ProbaD!$G:$G,MATCH("Biologie vegetală și animală"&amp;"||"&amp;$B48,Date_ProbaD!$K:$K,0))),"-")</f>
        <v>11</v>
      </c>
      <c r="H48" s="11">
        <f>IFERROR(IF(ISBLANK(INDEX(Date_ProbaD!$H:$H,MATCH("Biologie vegetală și animală"&amp;"||"&amp;$B48,Date_ProbaD!$K:$K,0))),"-",INDEX(Date_ProbaD!$H:$H,MATCH("Biologie vegetală și animală"&amp;"||"&amp;$B48,Date_ProbaD!$K:$K,0))),"-")</f>
        <v>6.1863636363636401</v>
      </c>
      <c r="I48" s="16" t="str">
        <f>IFERROR(IF(ISBLANK(INDEX(Date_ProbaD!$I:$I,MATCH("Biologie vegetală și animală"&amp;"||"&amp;$B48,Date_ProbaD!$K:$K,0))),"-",INDEX(Date_ProbaD!$I:$I,MATCH("Biologie vegetală și animală"&amp;"||"&amp;$B48,Date_ProbaD!$K:$K,0))),"-")</f>
        <v>-</v>
      </c>
      <c r="J48" s="11" t="str">
        <f>IFERROR(IF(ISBLANK(INDEX(Date_ProbaD!$J:$J,MATCH("Biologie vegetală și animală"&amp;"||"&amp;$B48,Date_ProbaD!$K:$K,0))),"-",INDEX(Date_ProbaD!$J:$J,MATCH("Biologie vegetală și animală"&amp;"||"&amp;$B48,Date_ProbaD!$K:$K,0))),"-")</f>
        <v>-</v>
      </c>
      <c r="K48" s="11" t="str">
        <f t="shared" si="1"/>
        <v>-</v>
      </c>
    </row>
    <row r="49" spans="1:11" x14ac:dyDescent="0.2">
      <c r="A49" s="16">
        <v>18</v>
      </c>
      <c r="B49" s="17" t="s">
        <v>44</v>
      </c>
      <c r="C49" s="17" t="s">
        <v>41</v>
      </c>
      <c r="D49" s="16" t="s">
        <v>42</v>
      </c>
      <c r="E49" s="16">
        <f>IFERROR(IF(ISBLANK(INDEX(Date_ProbaD!$E:$E,MATCH("Biologie vegetală și animală"&amp;"||"&amp;$B49,Date_ProbaD!$K:$K,0))),"-",INDEX(Date_ProbaD!$E:$E,MATCH("Biologie vegetală și animală"&amp;"||"&amp;$B49,Date_ProbaD!$K:$K,0))),"-")</f>
        <v>2</v>
      </c>
      <c r="F49" s="11">
        <f>IFERROR(IF(ISBLANK(INDEX(Date_ProbaD!$F:$F,MATCH("Biologie vegetală și animală"&amp;"||"&amp;$B49,Date_ProbaD!$K:$K,0))),"-",INDEX(Date_ProbaD!$F:$F,MATCH("Biologie vegetală și animală"&amp;"||"&amp;$B49,Date_ProbaD!$K:$K,0))),"-")</f>
        <v>6.5</v>
      </c>
      <c r="G49" s="16" t="str">
        <f>IFERROR(IF(ISBLANK(INDEX(Date_ProbaD!$G:$G,MATCH("Biologie vegetală și animală"&amp;"||"&amp;$B49,Date_ProbaD!$K:$K,0))),"-",INDEX(Date_ProbaD!$G:$G,MATCH("Biologie vegetală și animală"&amp;"||"&amp;$B49,Date_ProbaD!$K:$K,0))),"-")</f>
        <v>-</v>
      </c>
      <c r="H49" s="11" t="str">
        <f>IFERROR(IF(ISBLANK(INDEX(Date_ProbaD!$H:$H,MATCH("Biologie vegetală și animală"&amp;"||"&amp;$B49,Date_ProbaD!$K:$K,0))),"-",INDEX(Date_ProbaD!$H:$H,MATCH("Biologie vegetală și animală"&amp;"||"&amp;$B49,Date_ProbaD!$K:$K,0))),"-")</f>
        <v>-</v>
      </c>
      <c r="I49" s="16" t="str">
        <f>IFERROR(IF(ISBLANK(INDEX(Date_ProbaD!$I:$I,MATCH("Biologie vegetală și animală"&amp;"||"&amp;$B49,Date_ProbaD!$K:$K,0))),"-",INDEX(Date_ProbaD!$I:$I,MATCH("Biologie vegetală și animală"&amp;"||"&amp;$B49,Date_ProbaD!$K:$K,0))),"-")</f>
        <v>-</v>
      </c>
      <c r="J49" s="11" t="str">
        <f>IFERROR(IF(ISBLANK(INDEX(Date_ProbaD!$J:$J,MATCH("Biologie vegetală și animală"&amp;"||"&amp;$B49,Date_ProbaD!$K:$K,0))),"-",INDEX(Date_ProbaD!$J:$J,MATCH("Biologie vegetală și animală"&amp;"||"&amp;$B49,Date_ProbaD!$K:$K,0))),"-")</f>
        <v>-</v>
      </c>
      <c r="K49" s="11" t="str">
        <f t="shared" si="1"/>
        <v>-</v>
      </c>
    </row>
    <row r="50" spans="1:11" x14ac:dyDescent="0.2">
      <c r="A50" s="16">
        <v>19</v>
      </c>
      <c r="B50" s="17" t="s">
        <v>74</v>
      </c>
      <c r="C50" s="17" t="s">
        <v>41</v>
      </c>
      <c r="D50" s="16" t="s">
        <v>42</v>
      </c>
      <c r="E50" s="16">
        <f>IFERROR(IF(ISBLANK(INDEX(Date_ProbaD!$E:$E,MATCH("Biologie vegetală și animală"&amp;"||"&amp;$B50,Date_ProbaD!$K:$K,0))),"-",INDEX(Date_ProbaD!$E:$E,MATCH("Biologie vegetală și animală"&amp;"||"&amp;$B50,Date_ProbaD!$K:$K,0))),"-")</f>
        <v>33</v>
      </c>
      <c r="F50" s="11">
        <f>IFERROR(IF(ISBLANK(INDEX(Date_ProbaD!$F:$F,MATCH("Biologie vegetală și animală"&amp;"||"&amp;$B50,Date_ProbaD!$K:$K,0))),"-",INDEX(Date_ProbaD!$F:$F,MATCH("Biologie vegetală și animală"&amp;"||"&amp;$B50,Date_ProbaD!$K:$K,0))),"-")</f>
        <v>5.4090909090909101</v>
      </c>
      <c r="G50" s="16">
        <f>IFERROR(IF(ISBLANK(INDEX(Date_ProbaD!$G:$G,MATCH("Biologie vegetală și animală"&amp;"||"&amp;$B50,Date_ProbaD!$K:$K,0))),"-",INDEX(Date_ProbaD!$G:$G,MATCH("Biologie vegetală și animală"&amp;"||"&amp;$B50,Date_ProbaD!$K:$K,0))),"-")</f>
        <v>21</v>
      </c>
      <c r="H50" s="11">
        <f>IFERROR(IF(ISBLANK(INDEX(Date_ProbaD!$H:$H,MATCH("Biologie vegetală și animală"&amp;"||"&amp;$B50,Date_ProbaD!$K:$K,0))),"-",INDEX(Date_ProbaD!$H:$H,MATCH("Biologie vegetală și animală"&amp;"||"&amp;$B50,Date_ProbaD!$K:$K,0))),"-")</f>
        <v>4.9285714285714297</v>
      </c>
      <c r="I50" s="16" t="str">
        <f>IFERROR(IF(ISBLANK(INDEX(Date_ProbaD!$I:$I,MATCH("Biologie vegetală și animală"&amp;"||"&amp;$B50,Date_ProbaD!$K:$K,0))),"-",INDEX(Date_ProbaD!$I:$I,MATCH("Biologie vegetală și animală"&amp;"||"&amp;$B50,Date_ProbaD!$K:$K,0))),"-")</f>
        <v>-</v>
      </c>
      <c r="J50" s="11" t="str">
        <f>IFERROR(IF(ISBLANK(INDEX(Date_ProbaD!$J:$J,MATCH("Biologie vegetală și animală"&amp;"||"&amp;$B50,Date_ProbaD!$K:$K,0))),"-",INDEX(Date_ProbaD!$J:$J,MATCH("Biologie vegetală și animală"&amp;"||"&amp;$B50,Date_ProbaD!$K:$K,0))),"-")</f>
        <v>-</v>
      </c>
      <c r="K50" s="11" t="str">
        <f t="shared" si="1"/>
        <v>-</v>
      </c>
    </row>
    <row r="51" spans="1:11" x14ac:dyDescent="0.2">
      <c r="A51" s="16">
        <v>20</v>
      </c>
      <c r="B51" s="17" t="s">
        <v>75</v>
      </c>
      <c r="C51" s="17" t="s">
        <v>41</v>
      </c>
      <c r="D51" s="16" t="s">
        <v>42</v>
      </c>
      <c r="E51" s="16">
        <f>IFERROR(IF(ISBLANK(INDEX(Date_ProbaD!$E:$E,MATCH("Biologie vegetală și animală"&amp;"||"&amp;$B51,Date_ProbaD!$K:$K,0))),"-",INDEX(Date_ProbaD!$E:$E,MATCH("Biologie vegetală și animală"&amp;"||"&amp;$B51,Date_ProbaD!$K:$K,0))),"-")</f>
        <v>39</v>
      </c>
      <c r="F51" s="11">
        <f>IFERROR(IF(ISBLANK(INDEX(Date_ProbaD!$F:$F,MATCH("Biologie vegetală și animală"&amp;"||"&amp;$B51,Date_ProbaD!$K:$K,0))),"-",INDEX(Date_ProbaD!$F:$F,MATCH("Biologie vegetală și animală"&amp;"||"&amp;$B51,Date_ProbaD!$K:$K,0))),"-")</f>
        <v>4.1858974358974397</v>
      </c>
      <c r="G51" s="16">
        <f>IFERROR(IF(ISBLANK(INDEX(Date_ProbaD!$G:$G,MATCH("Biologie vegetală și animală"&amp;"||"&amp;$B51,Date_ProbaD!$K:$K,0))),"-",INDEX(Date_ProbaD!$G:$G,MATCH("Biologie vegetală și animală"&amp;"||"&amp;$B51,Date_ProbaD!$K:$K,0))),"-")</f>
        <v>26</v>
      </c>
      <c r="H51" s="11">
        <f>IFERROR(IF(ISBLANK(INDEX(Date_ProbaD!$H:$H,MATCH("Biologie vegetală și animală"&amp;"||"&amp;$B51,Date_ProbaD!$K:$K,0))),"-",INDEX(Date_ProbaD!$H:$H,MATCH("Biologie vegetală și animală"&amp;"||"&amp;$B51,Date_ProbaD!$K:$K,0))),"-")</f>
        <v>4.4942307692307697</v>
      </c>
      <c r="I51" s="16" t="str">
        <f>IFERROR(IF(ISBLANK(INDEX(Date_ProbaD!$I:$I,MATCH("Biologie vegetală și animală"&amp;"||"&amp;$B51,Date_ProbaD!$K:$K,0))),"-",INDEX(Date_ProbaD!$I:$I,MATCH("Biologie vegetală și animală"&amp;"||"&amp;$B51,Date_ProbaD!$K:$K,0))),"-")</f>
        <v>-</v>
      </c>
      <c r="J51" s="11" t="str">
        <f>IFERROR(IF(ISBLANK(INDEX(Date_ProbaD!$J:$J,MATCH("Biologie vegetală și animală"&amp;"||"&amp;$B51,Date_ProbaD!$K:$K,0))),"-",INDEX(Date_ProbaD!$J:$J,MATCH("Biologie vegetală și animală"&amp;"||"&amp;$B51,Date_ProbaD!$K:$K,0))),"-")</f>
        <v>-</v>
      </c>
      <c r="K51" s="11" t="str">
        <f t="shared" si="1"/>
        <v>-</v>
      </c>
    </row>
    <row r="52" spans="1:11" x14ac:dyDescent="0.2">
      <c r="A52" s="16">
        <v>21</v>
      </c>
      <c r="B52" s="17" t="s">
        <v>77</v>
      </c>
      <c r="C52" s="17" t="s">
        <v>41</v>
      </c>
      <c r="D52" s="16" t="s">
        <v>39</v>
      </c>
      <c r="E52" s="16">
        <f>IFERROR(IF(ISBLANK(INDEX(Date_ProbaD!$E:$E,MATCH("Biologie vegetală și animală"&amp;"||"&amp;$B52,Date_ProbaD!$K:$K,0))),"-",INDEX(Date_ProbaD!$E:$E,MATCH("Biologie vegetală și animală"&amp;"||"&amp;$B52,Date_ProbaD!$K:$K,0))),"-")</f>
        <v>19</v>
      </c>
      <c r="F52" s="11">
        <f>IFERROR(IF(ISBLANK(INDEX(Date_ProbaD!$F:$F,MATCH("Biologie vegetală și animală"&amp;"||"&amp;$B52,Date_ProbaD!$K:$K,0))),"-",INDEX(Date_ProbaD!$F:$F,MATCH("Biologie vegetală și animală"&amp;"||"&amp;$B52,Date_ProbaD!$K:$K,0))),"-")</f>
        <v>4.5973684210526304</v>
      </c>
      <c r="G52" s="16">
        <f>IFERROR(IF(ISBLANK(INDEX(Date_ProbaD!$G:$G,MATCH("Biologie vegetală și animală"&amp;"||"&amp;$B52,Date_ProbaD!$K:$K,0))),"-",INDEX(Date_ProbaD!$G:$G,MATCH("Biologie vegetală și animală"&amp;"||"&amp;$B52,Date_ProbaD!$K:$K,0))),"-")</f>
        <v>13</v>
      </c>
      <c r="H52" s="11">
        <f>IFERROR(IF(ISBLANK(INDEX(Date_ProbaD!$H:$H,MATCH("Biologie vegetală și animală"&amp;"||"&amp;$B52,Date_ProbaD!$K:$K,0))),"-",INDEX(Date_ProbaD!$H:$H,MATCH("Biologie vegetală și animală"&amp;"||"&amp;$B52,Date_ProbaD!$K:$K,0))),"-")</f>
        <v>5.2730769230769203</v>
      </c>
      <c r="I52" s="16" t="str">
        <f>IFERROR(IF(ISBLANK(INDEX(Date_ProbaD!$I:$I,MATCH("Biologie vegetală și animală"&amp;"||"&amp;$B52,Date_ProbaD!$K:$K,0))),"-",INDEX(Date_ProbaD!$I:$I,MATCH("Biologie vegetală și animală"&amp;"||"&amp;$B52,Date_ProbaD!$K:$K,0))),"-")</f>
        <v>-</v>
      </c>
      <c r="J52" s="11" t="str">
        <f>IFERROR(IF(ISBLANK(INDEX(Date_ProbaD!$J:$J,MATCH("Biologie vegetală și animală"&amp;"||"&amp;$B52,Date_ProbaD!$K:$K,0))),"-",INDEX(Date_ProbaD!$J:$J,MATCH("Biologie vegetală și animală"&amp;"||"&amp;$B52,Date_ProbaD!$K:$K,0))),"-")</f>
        <v>-</v>
      </c>
      <c r="K52" s="11" t="str">
        <f t="shared" si="1"/>
        <v>-</v>
      </c>
    </row>
    <row r="53" spans="1:11" x14ac:dyDescent="0.2">
      <c r="A53" s="16">
        <v>22</v>
      </c>
      <c r="B53" s="17" t="s">
        <v>94</v>
      </c>
      <c r="C53" s="17" t="s">
        <v>95</v>
      </c>
      <c r="D53" s="16" t="s">
        <v>42</v>
      </c>
      <c r="E53" s="16">
        <f>IFERROR(IF(ISBLANK(INDEX(Date_ProbaD!$E:$E,MATCH("Biologie vegetală și animală"&amp;"||"&amp;$B53,Date_ProbaD!$K:$K,0))),"-",INDEX(Date_ProbaD!$E:$E,MATCH("Biologie vegetală și animală"&amp;"||"&amp;$B53,Date_ProbaD!$K:$K,0))),"-")</f>
        <v>1</v>
      </c>
      <c r="F53" s="11">
        <f>IFERROR(IF(ISBLANK(INDEX(Date_ProbaD!$F:$F,MATCH("Biologie vegetală și animală"&amp;"||"&amp;$B53,Date_ProbaD!$K:$K,0))),"-",INDEX(Date_ProbaD!$F:$F,MATCH("Biologie vegetală și animală"&amp;"||"&amp;$B53,Date_ProbaD!$K:$K,0))),"-")</f>
        <v>6.8</v>
      </c>
      <c r="G53" s="16" t="str">
        <f>IFERROR(IF(ISBLANK(INDEX(Date_ProbaD!$G:$G,MATCH("Biologie vegetală și animală"&amp;"||"&amp;$B53,Date_ProbaD!$K:$K,0))),"-",INDEX(Date_ProbaD!$G:$G,MATCH("Biologie vegetală și animală"&amp;"||"&amp;$B53,Date_ProbaD!$K:$K,0))),"-")</f>
        <v>-</v>
      </c>
      <c r="H53" s="11" t="str">
        <f>IFERROR(IF(ISBLANK(INDEX(Date_ProbaD!$H:$H,MATCH("Biologie vegetală și animală"&amp;"||"&amp;$B53,Date_ProbaD!$K:$K,0))),"-",INDEX(Date_ProbaD!$H:$H,MATCH("Biologie vegetală și animală"&amp;"||"&amp;$B53,Date_ProbaD!$K:$K,0))),"-")</f>
        <v>-</v>
      </c>
      <c r="I53" s="16" t="str">
        <f>IFERROR(IF(ISBLANK(INDEX(Date_ProbaD!$I:$I,MATCH("Biologie vegetală și animală"&amp;"||"&amp;$B53,Date_ProbaD!$K:$K,0))),"-",INDEX(Date_ProbaD!$I:$I,MATCH("Biologie vegetală și animală"&amp;"||"&amp;$B53,Date_ProbaD!$K:$K,0))),"-")</f>
        <v>-</v>
      </c>
      <c r="J53" s="11" t="str">
        <f>IFERROR(IF(ISBLANK(INDEX(Date_ProbaD!$J:$J,MATCH("Biologie vegetală și animală"&amp;"||"&amp;$B53,Date_ProbaD!$K:$K,0))),"-",INDEX(Date_ProbaD!$J:$J,MATCH("Biologie vegetală și animală"&amp;"||"&amp;$B53,Date_ProbaD!$K:$K,0))),"-")</f>
        <v>-</v>
      </c>
      <c r="K53" s="11" t="str">
        <f t="shared" si="1"/>
        <v>-</v>
      </c>
    </row>
    <row r="54" spans="1:11" x14ac:dyDescent="0.2">
      <c r="A54" s="16">
        <v>23</v>
      </c>
      <c r="B54" s="17" t="s">
        <v>49</v>
      </c>
      <c r="C54" s="17" t="s">
        <v>41</v>
      </c>
      <c r="D54" s="16" t="s">
        <v>42</v>
      </c>
      <c r="E54" s="16" t="str">
        <f>IFERROR(IF(ISBLANK(INDEX(Date_ProbaD!$E:$E,MATCH("Biologie vegetală și animală"&amp;"||"&amp;$B54,Date_ProbaD!$K:$K,0))),"-",INDEX(Date_ProbaD!$E:$E,MATCH("Biologie vegetală și animală"&amp;"||"&amp;$B54,Date_ProbaD!$K:$K,0))),"-")</f>
        <v>-</v>
      </c>
      <c r="F54" s="11" t="str">
        <f>IFERROR(IF(ISBLANK(INDEX(Date_ProbaD!$F:$F,MATCH("Biologie vegetală și animală"&amp;"||"&amp;$B54,Date_ProbaD!$K:$K,0))),"-",INDEX(Date_ProbaD!$F:$F,MATCH("Biologie vegetală și animală"&amp;"||"&amp;$B54,Date_ProbaD!$K:$K,0))),"-")</f>
        <v>-</v>
      </c>
      <c r="G54" s="16">
        <f>IFERROR(IF(ISBLANK(INDEX(Date_ProbaD!$G:$G,MATCH("Biologie vegetală și animală"&amp;"||"&amp;$B54,Date_ProbaD!$K:$K,0))),"-",INDEX(Date_ProbaD!$G:$G,MATCH("Biologie vegetală și animală"&amp;"||"&amp;$B54,Date_ProbaD!$K:$K,0))),"-")</f>
        <v>1</v>
      </c>
      <c r="H54" s="11">
        <f>IFERROR(IF(ISBLANK(INDEX(Date_ProbaD!$H:$H,MATCH("Biologie vegetală și animală"&amp;"||"&amp;$B54,Date_ProbaD!$K:$K,0))),"-",INDEX(Date_ProbaD!$H:$H,MATCH("Biologie vegetală și animală"&amp;"||"&amp;$B54,Date_ProbaD!$K:$K,0))),"-")</f>
        <v>6.4</v>
      </c>
      <c r="I54" s="16" t="str">
        <f>IFERROR(IF(ISBLANK(INDEX(Date_ProbaD!$I:$I,MATCH("Biologie vegetală și animală"&amp;"||"&amp;$B54,Date_ProbaD!$K:$K,0))),"-",INDEX(Date_ProbaD!$I:$I,MATCH("Biologie vegetală și animală"&amp;"||"&amp;$B54,Date_ProbaD!$K:$K,0))),"-")</f>
        <v>-</v>
      </c>
      <c r="J54" s="11" t="str">
        <f>IFERROR(IF(ISBLANK(INDEX(Date_ProbaD!$J:$J,MATCH("Biologie vegetală și animală"&amp;"||"&amp;$B54,Date_ProbaD!$K:$K,0))),"-",INDEX(Date_ProbaD!$J:$J,MATCH("Biologie vegetală și animală"&amp;"||"&amp;$B54,Date_ProbaD!$K:$K,0))),"-")</f>
        <v>-</v>
      </c>
      <c r="K54" s="11" t="str">
        <f t="shared" si="1"/>
        <v>-</v>
      </c>
    </row>
    <row r="55" spans="1:11" x14ac:dyDescent="0.2">
      <c r="A55" s="16">
        <v>24</v>
      </c>
      <c r="B55" s="17" t="s">
        <v>92</v>
      </c>
      <c r="C55" s="17" t="s">
        <v>93</v>
      </c>
      <c r="D55" s="16" t="s">
        <v>39</v>
      </c>
      <c r="E55" s="16" t="str">
        <f>IFERROR(IF(ISBLANK(INDEX(Date_ProbaD!$E:$E,MATCH("Biologie vegetală și animală"&amp;"||"&amp;$B55,Date_ProbaD!$K:$K,0))),"-",INDEX(Date_ProbaD!$E:$E,MATCH("Biologie vegetală și animală"&amp;"||"&amp;$B55,Date_ProbaD!$K:$K,0))),"-")</f>
        <v>-</v>
      </c>
      <c r="F55" s="11" t="str">
        <f>IFERROR(IF(ISBLANK(INDEX(Date_ProbaD!$F:$F,MATCH("Biologie vegetală și animală"&amp;"||"&amp;$B55,Date_ProbaD!$K:$K,0))),"-",INDEX(Date_ProbaD!$F:$F,MATCH("Biologie vegetală și animală"&amp;"||"&amp;$B55,Date_ProbaD!$K:$K,0))),"-")</f>
        <v>-</v>
      </c>
      <c r="G55" s="16">
        <f>IFERROR(IF(ISBLANK(INDEX(Date_ProbaD!$G:$G,MATCH("Biologie vegetală și animală"&amp;"||"&amp;$B55,Date_ProbaD!$K:$K,0))),"-",INDEX(Date_ProbaD!$G:$G,MATCH("Biologie vegetală și animală"&amp;"||"&amp;$B55,Date_ProbaD!$K:$K,0))),"-")</f>
        <v>1</v>
      </c>
      <c r="H55" s="11">
        <f>IFERROR(IF(ISBLANK(INDEX(Date_ProbaD!$H:$H,MATCH("Biologie vegetală și animală"&amp;"||"&amp;$B55,Date_ProbaD!$K:$K,0))),"-",INDEX(Date_ProbaD!$H:$H,MATCH("Biologie vegetală și animală"&amp;"||"&amp;$B55,Date_ProbaD!$K:$K,0))),"-")</f>
        <v>5.45</v>
      </c>
      <c r="I55" s="16" t="str">
        <f>IFERROR(IF(ISBLANK(INDEX(Date_ProbaD!$I:$I,MATCH("Biologie vegetală și animală"&amp;"||"&amp;$B55,Date_ProbaD!$K:$K,0))),"-",INDEX(Date_ProbaD!$I:$I,MATCH("Biologie vegetală și animală"&amp;"||"&amp;$B55,Date_ProbaD!$K:$K,0))),"-")</f>
        <v>-</v>
      </c>
      <c r="J55" s="11" t="str">
        <f>IFERROR(IF(ISBLANK(INDEX(Date_ProbaD!$J:$J,MATCH("Biologie vegetală și animală"&amp;"||"&amp;$B55,Date_ProbaD!$K:$K,0))),"-",INDEX(Date_ProbaD!$J:$J,MATCH("Biologie vegetală și animală"&amp;"||"&amp;$B55,Date_ProbaD!$K:$K,0))),"-")</f>
        <v>-</v>
      </c>
      <c r="K55" s="11" t="str">
        <f t="shared" si="1"/>
        <v>-</v>
      </c>
    </row>
    <row r="56" spans="1:11" x14ac:dyDescent="0.2">
      <c r="A56" s="1" t="s">
        <v>118</v>
      </c>
      <c r="B56" s="1"/>
      <c r="C56" s="1"/>
      <c r="D56" s="1"/>
      <c r="E56" s="1"/>
      <c r="F56" s="1"/>
      <c r="G56" s="1"/>
      <c r="H56" s="1"/>
      <c r="I56" s="1"/>
      <c r="J56" s="1"/>
      <c r="K56" s="1"/>
    </row>
    <row r="57" spans="1:11" ht="28" x14ac:dyDescent="0.2">
      <c r="A57" s="12" t="s">
        <v>100</v>
      </c>
      <c r="B57" s="12" t="s">
        <v>22</v>
      </c>
      <c r="C57" s="12" t="s">
        <v>23</v>
      </c>
      <c r="D57" s="12" t="s">
        <v>24</v>
      </c>
      <c r="E57" s="12" t="s">
        <v>135</v>
      </c>
      <c r="F57" s="12" t="s">
        <v>136</v>
      </c>
      <c r="G57" s="12" t="s">
        <v>137</v>
      </c>
      <c r="H57" s="12" t="s">
        <v>138</v>
      </c>
      <c r="I57" s="12" t="s">
        <v>139</v>
      </c>
      <c r="J57" s="12" t="s">
        <v>140</v>
      </c>
      <c r="K57" s="12" t="s">
        <v>103</v>
      </c>
    </row>
    <row r="58" spans="1:11" x14ac:dyDescent="0.2">
      <c r="A58" s="16">
        <v>1</v>
      </c>
      <c r="B58" s="17" t="s">
        <v>45</v>
      </c>
      <c r="C58" s="17" t="s">
        <v>41</v>
      </c>
      <c r="D58" s="16" t="s">
        <v>42</v>
      </c>
      <c r="E58" s="16">
        <f>IFERROR(IF(ISBLANK(INDEX(Date_ProbaD!$E:$E,MATCH("Chimie anorganică"&amp;"||"&amp;$B58,Date_ProbaD!$K:$K,0))),"-",INDEX(Date_ProbaD!$E:$E,MATCH("Chimie anorganică"&amp;"||"&amp;$B58,Date_ProbaD!$K:$K,0))),"-")</f>
        <v>5</v>
      </c>
      <c r="F58" s="11">
        <f>IFERROR(IF(ISBLANK(INDEX(Date_ProbaD!$F:$F,MATCH("Chimie anorganică"&amp;"||"&amp;$B58,Date_ProbaD!$K:$K,0))),"-",INDEX(Date_ProbaD!$F:$F,MATCH("Chimie anorganică"&amp;"||"&amp;$B58,Date_ProbaD!$K:$K,0))),"-")</f>
        <v>7.74</v>
      </c>
      <c r="G58" s="16">
        <f>IFERROR(IF(ISBLANK(INDEX(Date_ProbaD!$G:$G,MATCH("Chimie anorganică"&amp;"||"&amp;$B58,Date_ProbaD!$K:$K,0))),"-",INDEX(Date_ProbaD!$G:$G,MATCH("Chimie anorganică"&amp;"||"&amp;$B58,Date_ProbaD!$K:$K,0))),"-")</f>
        <v>8</v>
      </c>
      <c r="H58" s="11">
        <f>IFERROR(IF(ISBLANK(INDEX(Date_ProbaD!$H:$H,MATCH("Chimie anorganică"&amp;"||"&amp;$B58,Date_ProbaD!$K:$K,0))),"-",INDEX(Date_ProbaD!$H:$H,MATCH("Chimie anorganică"&amp;"||"&amp;$B58,Date_ProbaD!$K:$K,0))),"-")</f>
        <v>8.7937499999999993</v>
      </c>
      <c r="I58" s="16">
        <f>IFERROR(IF(ISBLANK(INDEX(Date_ProbaD!$I:$I,MATCH("Chimie anorganică"&amp;"||"&amp;$B58,Date_ProbaD!$K:$K,0))),"-",INDEX(Date_ProbaD!$I:$I,MATCH("Chimie anorganică"&amp;"||"&amp;$B58,Date_ProbaD!$K:$K,0))),"-")</f>
        <v>5</v>
      </c>
      <c r="J58" s="11">
        <f>IFERROR(IF(ISBLANK(INDEX(Date_ProbaD!$J:$J,MATCH("Chimie anorganică"&amp;"||"&amp;$B58,Date_ProbaD!$K:$K,0))),"-",INDEX(Date_ProbaD!$J:$J,MATCH("Chimie anorganică"&amp;"||"&amp;$B58,Date_ProbaD!$K:$K,0))),"-")</f>
        <v>9.2100000000000009</v>
      </c>
      <c r="K58" s="11">
        <f t="shared" ref="K58:K67" si="2">IFERROR(ROUND(J58-F58,2),"-")</f>
        <v>1.47</v>
      </c>
    </row>
    <row r="59" spans="1:11" x14ac:dyDescent="0.2">
      <c r="A59" s="16">
        <v>2</v>
      </c>
      <c r="B59" s="17" t="s">
        <v>49</v>
      </c>
      <c r="C59" s="17" t="s">
        <v>41</v>
      </c>
      <c r="D59" s="16" t="s">
        <v>42</v>
      </c>
      <c r="E59" s="16">
        <f>IFERROR(IF(ISBLANK(INDEX(Date_ProbaD!$E:$E,MATCH("Chimie anorganică"&amp;"||"&amp;$B59,Date_ProbaD!$K:$K,0))),"-",INDEX(Date_ProbaD!$E:$E,MATCH("Chimie anorganică"&amp;"||"&amp;$B59,Date_ProbaD!$K:$K,0))),"-")</f>
        <v>4</v>
      </c>
      <c r="F59" s="11">
        <f>IFERROR(IF(ISBLANK(INDEX(Date_ProbaD!$F:$F,MATCH("Chimie anorganică"&amp;"||"&amp;$B59,Date_ProbaD!$K:$K,0))),"-",INDEX(Date_ProbaD!$F:$F,MATCH("Chimie anorganică"&amp;"||"&amp;$B59,Date_ProbaD!$K:$K,0))),"-")</f>
        <v>8.5250000000000004</v>
      </c>
      <c r="G59" s="16">
        <f>IFERROR(IF(ISBLANK(INDEX(Date_ProbaD!$G:$G,MATCH("Chimie anorganică"&amp;"||"&amp;$B59,Date_ProbaD!$K:$K,0))),"-",INDEX(Date_ProbaD!$G:$G,MATCH("Chimie anorganică"&amp;"||"&amp;$B59,Date_ProbaD!$K:$K,0))),"-")</f>
        <v>4</v>
      </c>
      <c r="H59" s="11">
        <f>IFERROR(IF(ISBLANK(INDEX(Date_ProbaD!$H:$H,MATCH("Chimie anorganică"&amp;"||"&amp;$B59,Date_ProbaD!$K:$K,0))),"-",INDEX(Date_ProbaD!$H:$H,MATCH("Chimie anorganică"&amp;"||"&amp;$B59,Date_ProbaD!$K:$K,0))),"-")</f>
        <v>9.4250000000000007</v>
      </c>
      <c r="I59" s="16">
        <f>IFERROR(IF(ISBLANK(INDEX(Date_ProbaD!$I:$I,MATCH("Chimie anorganică"&amp;"||"&amp;$B59,Date_ProbaD!$K:$K,0))),"-",INDEX(Date_ProbaD!$I:$I,MATCH("Chimie anorganică"&amp;"||"&amp;$B59,Date_ProbaD!$K:$K,0))),"-")</f>
        <v>5</v>
      </c>
      <c r="J59" s="11">
        <f>IFERROR(IF(ISBLANK(INDEX(Date_ProbaD!$J:$J,MATCH("Chimie anorganică"&amp;"||"&amp;$B59,Date_ProbaD!$K:$K,0))),"-",INDEX(Date_ProbaD!$J:$J,MATCH("Chimie anorganică"&amp;"||"&amp;$B59,Date_ProbaD!$K:$K,0))),"-")</f>
        <v>8.7200000000000006</v>
      </c>
      <c r="K59" s="11">
        <f t="shared" si="2"/>
        <v>0.2</v>
      </c>
    </row>
    <row r="60" spans="1:11" x14ac:dyDescent="0.2">
      <c r="A60" s="16">
        <v>3</v>
      </c>
      <c r="B60" s="17" t="s">
        <v>44</v>
      </c>
      <c r="C60" s="17" t="s">
        <v>41</v>
      </c>
      <c r="D60" s="16" t="s">
        <v>42</v>
      </c>
      <c r="E60" s="16" t="str">
        <f>IFERROR(IF(ISBLANK(INDEX(Date_ProbaD!$E:$E,MATCH("Chimie anorganică"&amp;"||"&amp;$B60,Date_ProbaD!$K:$K,0))),"-",INDEX(Date_ProbaD!$E:$E,MATCH("Chimie anorganică"&amp;"||"&amp;$B60,Date_ProbaD!$K:$K,0))),"-")</f>
        <v>-</v>
      </c>
      <c r="F60" s="11" t="str">
        <f>IFERROR(IF(ISBLANK(INDEX(Date_ProbaD!$F:$F,MATCH("Chimie anorganică"&amp;"||"&amp;$B60,Date_ProbaD!$K:$K,0))),"-",INDEX(Date_ProbaD!$F:$F,MATCH("Chimie anorganică"&amp;"||"&amp;$B60,Date_ProbaD!$K:$K,0))),"-")</f>
        <v>-</v>
      </c>
      <c r="G60" s="16">
        <f>IFERROR(IF(ISBLANK(INDEX(Date_ProbaD!$G:$G,MATCH("Chimie anorganică"&amp;"||"&amp;$B60,Date_ProbaD!$K:$K,0))),"-",INDEX(Date_ProbaD!$G:$G,MATCH("Chimie anorganică"&amp;"||"&amp;$B60,Date_ProbaD!$K:$K,0))),"-")</f>
        <v>7</v>
      </c>
      <c r="H60" s="11">
        <f>IFERROR(IF(ISBLANK(INDEX(Date_ProbaD!$H:$H,MATCH("Chimie anorganică"&amp;"||"&amp;$B60,Date_ProbaD!$K:$K,0))),"-",INDEX(Date_ProbaD!$H:$H,MATCH("Chimie anorganică"&amp;"||"&amp;$B60,Date_ProbaD!$K:$K,0))),"-")</f>
        <v>7.6285714285714299</v>
      </c>
      <c r="I60" s="16">
        <f>IFERROR(IF(ISBLANK(INDEX(Date_ProbaD!$I:$I,MATCH("Chimie anorganică"&amp;"||"&amp;$B60,Date_ProbaD!$K:$K,0))),"-",INDEX(Date_ProbaD!$I:$I,MATCH("Chimie anorganică"&amp;"||"&amp;$B60,Date_ProbaD!$K:$K,0))),"-")</f>
        <v>12</v>
      </c>
      <c r="J60" s="11">
        <f>IFERROR(IF(ISBLANK(INDEX(Date_ProbaD!$J:$J,MATCH("Chimie anorganică"&amp;"||"&amp;$B60,Date_ProbaD!$K:$K,0))),"-",INDEX(Date_ProbaD!$J:$J,MATCH("Chimie anorganică"&amp;"||"&amp;$B60,Date_ProbaD!$K:$K,0))),"-")</f>
        <v>7.5875000000000004</v>
      </c>
      <c r="K60" s="11" t="str">
        <f t="shared" si="2"/>
        <v>-</v>
      </c>
    </row>
    <row r="61" spans="1:11" x14ac:dyDescent="0.2">
      <c r="A61" s="16">
        <v>4</v>
      </c>
      <c r="B61" s="17" t="s">
        <v>86</v>
      </c>
      <c r="C61" s="17" t="s">
        <v>41</v>
      </c>
      <c r="D61" s="16" t="s">
        <v>42</v>
      </c>
      <c r="E61" s="16">
        <f>IFERROR(IF(ISBLANK(INDEX(Date_ProbaD!$E:$E,MATCH("Chimie anorganică"&amp;"||"&amp;$B61,Date_ProbaD!$K:$K,0))),"-",INDEX(Date_ProbaD!$E:$E,MATCH("Chimie anorganică"&amp;"||"&amp;$B61,Date_ProbaD!$K:$K,0))),"-")</f>
        <v>2</v>
      </c>
      <c r="F61" s="11">
        <f>IFERROR(IF(ISBLANK(INDEX(Date_ProbaD!$F:$F,MATCH("Chimie anorganică"&amp;"||"&amp;$B61,Date_ProbaD!$K:$K,0))),"-",INDEX(Date_ProbaD!$F:$F,MATCH("Chimie anorganică"&amp;"||"&amp;$B61,Date_ProbaD!$K:$K,0))),"-")</f>
        <v>9.25</v>
      </c>
      <c r="G61" s="16" t="str">
        <f>IFERROR(IF(ISBLANK(INDEX(Date_ProbaD!$G:$G,MATCH("Chimie anorganică"&amp;"||"&amp;$B61,Date_ProbaD!$K:$K,0))),"-",INDEX(Date_ProbaD!$G:$G,MATCH("Chimie anorganică"&amp;"||"&amp;$B61,Date_ProbaD!$K:$K,0))),"-")</f>
        <v>-</v>
      </c>
      <c r="H61" s="11" t="str">
        <f>IFERROR(IF(ISBLANK(INDEX(Date_ProbaD!$H:$H,MATCH("Chimie anorganică"&amp;"||"&amp;$B61,Date_ProbaD!$K:$K,0))),"-",INDEX(Date_ProbaD!$H:$H,MATCH("Chimie anorganică"&amp;"||"&amp;$B61,Date_ProbaD!$K:$K,0))),"-")</f>
        <v>-</v>
      </c>
      <c r="I61" s="16">
        <f>IFERROR(IF(ISBLANK(INDEX(Date_ProbaD!$I:$I,MATCH("Chimie anorganică"&amp;"||"&amp;$B61,Date_ProbaD!$K:$K,0))),"-",INDEX(Date_ProbaD!$I:$I,MATCH("Chimie anorganică"&amp;"||"&amp;$B61,Date_ProbaD!$K:$K,0))),"-")</f>
        <v>9</v>
      </c>
      <c r="J61" s="11">
        <f>IFERROR(IF(ISBLANK(INDEX(Date_ProbaD!$J:$J,MATCH("Chimie anorganică"&amp;"||"&amp;$B61,Date_ProbaD!$K:$K,0))),"-",INDEX(Date_ProbaD!$J:$J,MATCH("Chimie anorganică"&amp;"||"&amp;$B61,Date_ProbaD!$K:$K,0))),"-")</f>
        <v>7.44444444444445</v>
      </c>
      <c r="K61" s="11">
        <f t="shared" si="2"/>
        <v>-1.81</v>
      </c>
    </row>
    <row r="62" spans="1:11" x14ac:dyDescent="0.2">
      <c r="A62" s="16">
        <v>5</v>
      </c>
      <c r="B62" s="17" t="s">
        <v>76</v>
      </c>
      <c r="C62" s="17" t="s">
        <v>41</v>
      </c>
      <c r="D62" s="16" t="s">
        <v>42</v>
      </c>
      <c r="E62" s="16">
        <f>IFERROR(IF(ISBLANK(INDEX(Date_ProbaD!$E:$E,MATCH("Chimie anorganică"&amp;"||"&amp;$B62,Date_ProbaD!$K:$K,0))),"-",INDEX(Date_ProbaD!$E:$E,MATCH("Chimie anorganică"&amp;"||"&amp;$B62,Date_ProbaD!$K:$K,0))),"-")</f>
        <v>12</v>
      </c>
      <c r="F62" s="11">
        <f>IFERROR(IF(ISBLANK(INDEX(Date_ProbaD!$F:$F,MATCH("Chimie anorganică"&amp;"||"&amp;$B62,Date_ProbaD!$K:$K,0))),"-",INDEX(Date_ProbaD!$F:$F,MATCH("Chimie anorganică"&amp;"||"&amp;$B62,Date_ProbaD!$K:$K,0))),"-")</f>
        <v>7.2625000000000002</v>
      </c>
      <c r="G62" s="16">
        <f>IFERROR(IF(ISBLANK(INDEX(Date_ProbaD!$G:$G,MATCH("Chimie anorganică"&amp;"||"&amp;$B62,Date_ProbaD!$K:$K,0))),"-",INDEX(Date_ProbaD!$G:$G,MATCH("Chimie anorganică"&amp;"||"&amp;$B62,Date_ProbaD!$K:$K,0))),"-")</f>
        <v>7</v>
      </c>
      <c r="H62" s="11">
        <f>IFERROR(IF(ISBLANK(INDEX(Date_ProbaD!$H:$H,MATCH("Chimie anorganică"&amp;"||"&amp;$B62,Date_ProbaD!$K:$K,0))),"-",INDEX(Date_ProbaD!$H:$H,MATCH("Chimie anorganică"&amp;"||"&amp;$B62,Date_ProbaD!$K:$K,0))),"-")</f>
        <v>7.8214285714285703</v>
      </c>
      <c r="I62" s="16">
        <f>IFERROR(IF(ISBLANK(INDEX(Date_ProbaD!$I:$I,MATCH("Chimie anorganică"&amp;"||"&amp;$B62,Date_ProbaD!$K:$K,0))),"-",INDEX(Date_ProbaD!$I:$I,MATCH("Chimie anorganică"&amp;"||"&amp;$B62,Date_ProbaD!$K:$K,0))),"-")</f>
        <v>8</v>
      </c>
      <c r="J62" s="11">
        <f>IFERROR(IF(ISBLANK(INDEX(Date_ProbaD!$J:$J,MATCH("Chimie anorganică"&amp;"||"&amp;$B62,Date_ProbaD!$K:$K,0))),"-",INDEX(Date_ProbaD!$J:$J,MATCH("Chimie anorganică"&amp;"||"&amp;$B62,Date_ProbaD!$K:$K,0))),"-")</f>
        <v>7.3875000000000002</v>
      </c>
      <c r="K62" s="11">
        <f t="shared" si="2"/>
        <v>0.13</v>
      </c>
    </row>
    <row r="63" spans="1:11" x14ac:dyDescent="0.2">
      <c r="A63" s="16">
        <v>6</v>
      </c>
      <c r="B63" s="17" t="s">
        <v>78</v>
      </c>
      <c r="C63" s="17" t="s">
        <v>41</v>
      </c>
      <c r="D63" s="16" t="s">
        <v>42</v>
      </c>
      <c r="E63" s="16" t="str">
        <f>IFERROR(IF(ISBLANK(INDEX(Date_ProbaD!$E:$E,MATCH("Chimie anorganică"&amp;"||"&amp;$B63,Date_ProbaD!$K:$K,0))),"-",INDEX(Date_ProbaD!$E:$E,MATCH("Chimie anorganică"&amp;"||"&amp;$B63,Date_ProbaD!$K:$K,0))),"-")</f>
        <v>-</v>
      </c>
      <c r="F63" s="11" t="str">
        <f>IFERROR(IF(ISBLANK(INDEX(Date_ProbaD!$F:$F,MATCH("Chimie anorganică"&amp;"||"&amp;$B63,Date_ProbaD!$K:$K,0))),"-",INDEX(Date_ProbaD!$F:$F,MATCH("Chimie anorganică"&amp;"||"&amp;$B63,Date_ProbaD!$K:$K,0))),"-")</f>
        <v>-</v>
      </c>
      <c r="G63" s="16" t="str">
        <f>IFERROR(IF(ISBLANK(INDEX(Date_ProbaD!$G:$G,MATCH("Chimie anorganică"&amp;"||"&amp;$B63,Date_ProbaD!$K:$K,0))),"-",INDEX(Date_ProbaD!$G:$G,MATCH("Chimie anorganică"&amp;"||"&amp;$B63,Date_ProbaD!$K:$K,0))),"-")</f>
        <v>-</v>
      </c>
      <c r="H63" s="11" t="str">
        <f>IFERROR(IF(ISBLANK(INDEX(Date_ProbaD!$H:$H,MATCH("Chimie anorganică"&amp;"||"&amp;$B63,Date_ProbaD!$K:$K,0))),"-",INDEX(Date_ProbaD!$H:$H,MATCH("Chimie anorganică"&amp;"||"&amp;$B63,Date_ProbaD!$K:$K,0))),"-")</f>
        <v>-</v>
      </c>
      <c r="I63" s="16">
        <f>IFERROR(IF(ISBLANK(INDEX(Date_ProbaD!$I:$I,MATCH("Chimie anorganică"&amp;"||"&amp;$B63,Date_ProbaD!$K:$K,0))),"-",INDEX(Date_ProbaD!$I:$I,MATCH("Chimie anorganică"&amp;"||"&amp;$B63,Date_ProbaD!$K:$K,0))),"-")</f>
        <v>8</v>
      </c>
      <c r="J63" s="11">
        <f>IFERROR(IF(ISBLANK(INDEX(Date_ProbaD!$J:$J,MATCH("Chimie anorganică"&amp;"||"&amp;$B63,Date_ProbaD!$K:$K,0))),"-",INDEX(Date_ProbaD!$J:$J,MATCH("Chimie anorganică"&amp;"||"&amp;$B63,Date_ProbaD!$K:$K,0))),"-")</f>
        <v>4.6812500000000004</v>
      </c>
      <c r="K63" s="11" t="str">
        <f t="shared" si="2"/>
        <v>-</v>
      </c>
    </row>
    <row r="64" spans="1:11" x14ac:dyDescent="0.2">
      <c r="A64" s="16">
        <v>7</v>
      </c>
      <c r="B64" s="17" t="s">
        <v>46</v>
      </c>
      <c r="C64" s="17" t="s">
        <v>41</v>
      </c>
      <c r="D64" s="16" t="s">
        <v>42</v>
      </c>
      <c r="E64" s="16">
        <f>IFERROR(IF(ISBLANK(INDEX(Date_ProbaD!$E:$E,MATCH("Chimie anorganică"&amp;"||"&amp;$B64,Date_ProbaD!$K:$K,0))),"-",INDEX(Date_ProbaD!$E:$E,MATCH("Chimie anorganică"&amp;"||"&amp;$B64,Date_ProbaD!$K:$K,0))),"-")</f>
        <v>1</v>
      </c>
      <c r="F64" s="11">
        <f>IFERROR(IF(ISBLANK(INDEX(Date_ProbaD!$F:$F,MATCH("Chimie anorganică"&amp;"||"&amp;$B64,Date_ProbaD!$K:$K,0))),"-",INDEX(Date_ProbaD!$F:$F,MATCH("Chimie anorganică"&amp;"||"&amp;$B64,Date_ProbaD!$K:$K,0))),"-")</f>
        <v>10</v>
      </c>
      <c r="G64" s="16" t="str">
        <f>IFERROR(IF(ISBLANK(INDEX(Date_ProbaD!$G:$G,MATCH("Chimie anorganică"&amp;"||"&amp;$B64,Date_ProbaD!$K:$K,0))),"-",INDEX(Date_ProbaD!$G:$G,MATCH("Chimie anorganică"&amp;"||"&amp;$B64,Date_ProbaD!$K:$K,0))),"-")</f>
        <v>-</v>
      </c>
      <c r="H64" s="11" t="str">
        <f>IFERROR(IF(ISBLANK(INDEX(Date_ProbaD!$H:$H,MATCH("Chimie anorganică"&amp;"||"&amp;$B64,Date_ProbaD!$K:$K,0))),"-",INDEX(Date_ProbaD!$H:$H,MATCH("Chimie anorganică"&amp;"||"&amp;$B64,Date_ProbaD!$K:$K,0))),"-")</f>
        <v>-</v>
      </c>
      <c r="I64" s="16" t="str">
        <f>IFERROR(IF(ISBLANK(INDEX(Date_ProbaD!$I:$I,MATCH("Chimie anorganică"&amp;"||"&amp;$B64,Date_ProbaD!$K:$K,0))),"-",INDEX(Date_ProbaD!$I:$I,MATCH("Chimie anorganică"&amp;"||"&amp;$B64,Date_ProbaD!$K:$K,0))),"-")</f>
        <v>-</v>
      </c>
      <c r="J64" s="11" t="str">
        <f>IFERROR(IF(ISBLANK(INDEX(Date_ProbaD!$J:$J,MATCH("Chimie anorganică"&amp;"||"&amp;$B64,Date_ProbaD!$K:$K,0))),"-",INDEX(Date_ProbaD!$J:$J,MATCH("Chimie anorganică"&amp;"||"&amp;$B64,Date_ProbaD!$K:$K,0))),"-")</f>
        <v>-</v>
      </c>
      <c r="K64" s="11" t="str">
        <f t="shared" si="2"/>
        <v>-</v>
      </c>
    </row>
    <row r="65" spans="1:11" x14ac:dyDescent="0.2">
      <c r="A65" s="16">
        <v>8</v>
      </c>
      <c r="B65" s="17" t="s">
        <v>61</v>
      </c>
      <c r="C65" s="17" t="s">
        <v>41</v>
      </c>
      <c r="D65" s="16" t="s">
        <v>42</v>
      </c>
      <c r="E65" s="16">
        <f>IFERROR(IF(ISBLANK(INDEX(Date_ProbaD!$E:$E,MATCH("Chimie anorganică"&amp;"||"&amp;$B65,Date_ProbaD!$K:$K,0))),"-",INDEX(Date_ProbaD!$E:$E,MATCH("Chimie anorganică"&amp;"||"&amp;$B65,Date_ProbaD!$K:$K,0))),"-")</f>
        <v>2</v>
      </c>
      <c r="F65" s="11">
        <f>IFERROR(IF(ISBLANK(INDEX(Date_ProbaD!$F:$F,MATCH("Chimie anorganică"&amp;"||"&amp;$B65,Date_ProbaD!$K:$K,0))),"-",INDEX(Date_ProbaD!$F:$F,MATCH("Chimie anorganică"&amp;"||"&amp;$B65,Date_ProbaD!$K:$K,0))),"-")</f>
        <v>5.0999999999999996</v>
      </c>
      <c r="G65" s="16" t="str">
        <f>IFERROR(IF(ISBLANK(INDEX(Date_ProbaD!$G:$G,MATCH("Chimie anorganică"&amp;"||"&amp;$B65,Date_ProbaD!$K:$K,0))),"-",INDEX(Date_ProbaD!$G:$G,MATCH("Chimie anorganică"&amp;"||"&amp;$B65,Date_ProbaD!$K:$K,0))),"-")</f>
        <v>-</v>
      </c>
      <c r="H65" s="11" t="str">
        <f>IFERROR(IF(ISBLANK(INDEX(Date_ProbaD!$H:$H,MATCH("Chimie anorganică"&amp;"||"&amp;$B65,Date_ProbaD!$K:$K,0))),"-",INDEX(Date_ProbaD!$H:$H,MATCH("Chimie anorganică"&amp;"||"&amp;$B65,Date_ProbaD!$K:$K,0))),"-")</f>
        <v>-</v>
      </c>
      <c r="I65" s="16" t="str">
        <f>IFERROR(IF(ISBLANK(INDEX(Date_ProbaD!$I:$I,MATCH("Chimie anorganică"&amp;"||"&amp;$B65,Date_ProbaD!$K:$K,0))),"-",INDEX(Date_ProbaD!$I:$I,MATCH("Chimie anorganică"&amp;"||"&amp;$B65,Date_ProbaD!$K:$K,0))),"-")</f>
        <v>-</v>
      </c>
      <c r="J65" s="11" t="str">
        <f>IFERROR(IF(ISBLANK(INDEX(Date_ProbaD!$J:$J,MATCH("Chimie anorganică"&amp;"||"&amp;$B65,Date_ProbaD!$K:$K,0))),"-",INDEX(Date_ProbaD!$J:$J,MATCH("Chimie anorganică"&amp;"||"&amp;$B65,Date_ProbaD!$K:$K,0))),"-")</f>
        <v>-</v>
      </c>
      <c r="K65" s="11" t="str">
        <f t="shared" si="2"/>
        <v>-</v>
      </c>
    </row>
    <row r="66" spans="1:11" x14ac:dyDescent="0.2">
      <c r="A66" s="16">
        <v>9</v>
      </c>
      <c r="B66" s="17" t="s">
        <v>74</v>
      </c>
      <c r="C66" s="17" t="s">
        <v>41</v>
      </c>
      <c r="D66" s="16" t="s">
        <v>42</v>
      </c>
      <c r="E66" s="16">
        <f>IFERROR(IF(ISBLANK(INDEX(Date_ProbaD!$E:$E,MATCH("Chimie anorganică"&amp;"||"&amp;$B66,Date_ProbaD!$K:$K,0))),"-",INDEX(Date_ProbaD!$E:$E,MATCH("Chimie anorganică"&amp;"||"&amp;$B66,Date_ProbaD!$K:$K,0))),"-")</f>
        <v>1</v>
      </c>
      <c r="F66" s="11">
        <f>IFERROR(IF(ISBLANK(INDEX(Date_ProbaD!$F:$F,MATCH("Chimie anorganică"&amp;"||"&amp;$B66,Date_ProbaD!$K:$K,0))),"-",INDEX(Date_ProbaD!$F:$F,MATCH("Chimie anorganică"&amp;"||"&amp;$B66,Date_ProbaD!$K:$K,0))),"-")</f>
        <v>6.7</v>
      </c>
      <c r="G66" s="16" t="str">
        <f>IFERROR(IF(ISBLANK(INDEX(Date_ProbaD!$G:$G,MATCH("Chimie anorganică"&amp;"||"&amp;$B66,Date_ProbaD!$K:$K,0))),"-",INDEX(Date_ProbaD!$G:$G,MATCH("Chimie anorganică"&amp;"||"&amp;$B66,Date_ProbaD!$K:$K,0))),"-")</f>
        <v>-</v>
      </c>
      <c r="H66" s="11" t="str">
        <f>IFERROR(IF(ISBLANK(INDEX(Date_ProbaD!$H:$H,MATCH("Chimie anorganică"&amp;"||"&amp;$B66,Date_ProbaD!$K:$K,0))),"-",INDEX(Date_ProbaD!$H:$H,MATCH("Chimie anorganică"&amp;"||"&amp;$B66,Date_ProbaD!$K:$K,0))),"-")</f>
        <v>-</v>
      </c>
      <c r="I66" s="16" t="str">
        <f>IFERROR(IF(ISBLANK(INDEX(Date_ProbaD!$I:$I,MATCH("Chimie anorganică"&amp;"||"&amp;$B66,Date_ProbaD!$K:$K,0))),"-",INDEX(Date_ProbaD!$I:$I,MATCH("Chimie anorganică"&amp;"||"&amp;$B66,Date_ProbaD!$K:$K,0))),"-")</f>
        <v>-</v>
      </c>
      <c r="J66" s="11" t="str">
        <f>IFERROR(IF(ISBLANK(INDEX(Date_ProbaD!$J:$J,MATCH("Chimie anorganică"&amp;"||"&amp;$B66,Date_ProbaD!$K:$K,0))),"-",INDEX(Date_ProbaD!$J:$J,MATCH("Chimie anorganică"&amp;"||"&amp;$B66,Date_ProbaD!$K:$K,0))),"-")</f>
        <v>-</v>
      </c>
      <c r="K66" s="11" t="str">
        <f t="shared" si="2"/>
        <v>-</v>
      </c>
    </row>
    <row r="67" spans="1:11" x14ac:dyDescent="0.2">
      <c r="A67" s="16">
        <v>10</v>
      </c>
      <c r="B67" s="17" t="s">
        <v>47</v>
      </c>
      <c r="C67" s="17" t="s">
        <v>41</v>
      </c>
      <c r="D67" s="16" t="s">
        <v>42</v>
      </c>
      <c r="E67" s="16" t="str">
        <f>IFERROR(IF(ISBLANK(INDEX(Date_ProbaD!$E:$E,MATCH("Chimie anorganică"&amp;"||"&amp;$B67,Date_ProbaD!$K:$K,0))),"-",INDEX(Date_ProbaD!$E:$E,MATCH("Chimie anorganică"&amp;"||"&amp;$B67,Date_ProbaD!$K:$K,0))),"-")</f>
        <v>-</v>
      </c>
      <c r="F67" s="11" t="str">
        <f>IFERROR(IF(ISBLANK(INDEX(Date_ProbaD!$F:$F,MATCH("Chimie anorganică"&amp;"||"&amp;$B67,Date_ProbaD!$K:$K,0))),"-",INDEX(Date_ProbaD!$F:$F,MATCH("Chimie anorganică"&amp;"||"&amp;$B67,Date_ProbaD!$K:$K,0))),"-")</f>
        <v>-</v>
      </c>
      <c r="G67" s="16">
        <f>IFERROR(IF(ISBLANK(INDEX(Date_ProbaD!$G:$G,MATCH("Chimie anorganică"&amp;"||"&amp;$B67,Date_ProbaD!$K:$K,0))),"-",INDEX(Date_ProbaD!$G:$G,MATCH("Chimie anorganică"&amp;"||"&amp;$B67,Date_ProbaD!$K:$K,0))),"-")</f>
        <v>1</v>
      </c>
      <c r="H67" s="11">
        <f>IFERROR(IF(ISBLANK(INDEX(Date_ProbaD!$H:$H,MATCH("Chimie anorganică"&amp;"||"&amp;$B67,Date_ProbaD!$K:$K,0))),"-",INDEX(Date_ProbaD!$H:$H,MATCH("Chimie anorganică"&amp;"||"&amp;$B67,Date_ProbaD!$K:$K,0))),"-")</f>
        <v>6.2</v>
      </c>
      <c r="I67" s="16" t="str">
        <f>IFERROR(IF(ISBLANK(INDEX(Date_ProbaD!$I:$I,MATCH("Chimie anorganică"&amp;"||"&amp;$B67,Date_ProbaD!$K:$K,0))),"-",INDEX(Date_ProbaD!$I:$I,MATCH("Chimie anorganică"&amp;"||"&amp;$B67,Date_ProbaD!$K:$K,0))),"-")</f>
        <v>-</v>
      </c>
      <c r="J67" s="11" t="str">
        <f>IFERROR(IF(ISBLANK(INDEX(Date_ProbaD!$J:$J,MATCH("Chimie anorganică"&amp;"||"&amp;$B67,Date_ProbaD!$K:$K,0))),"-",INDEX(Date_ProbaD!$J:$J,MATCH("Chimie anorganică"&amp;"||"&amp;$B67,Date_ProbaD!$K:$K,0))),"-")</f>
        <v>-</v>
      </c>
      <c r="K67" s="11" t="str">
        <f t="shared" si="2"/>
        <v>-</v>
      </c>
    </row>
    <row r="68" spans="1:11" x14ac:dyDescent="0.2">
      <c r="A68" s="1" t="s">
        <v>119</v>
      </c>
      <c r="B68" s="1"/>
      <c r="C68" s="1"/>
      <c r="D68" s="1"/>
      <c r="E68" s="1"/>
      <c r="F68" s="1"/>
      <c r="G68" s="1"/>
      <c r="H68" s="1"/>
      <c r="I68" s="1"/>
      <c r="J68" s="1"/>
      <c r="K68" s="1"/>
    </row>
    <row r="69" spans="1:11" ht="28" x14ac:dyDescent="0.2">
      <c r="A69" s="12" t="s">
        <v>100</v>
      </c>
      <c r="B69" s="12" t="s">
        <v>22</v>
      </c>
      <c r="C69" s="12" t="s">
        <v>23</v>
      </c>
      <c r="D69" s="12" t="s">
        <v>24</v>
      </c>
      <c r="E69" s="12" t="s">
        <v>135</v>
      </c>
      <c r="F69" s="12" t="s">
        <v>136</v>
      </c>
      <c r="G69" s="12" t="s">
        <v>137</v>
      </c>
      <c r="H69" s="12" t="s">
        <v>138</v>
      </c>
      <c r="I69" s="12" t="s">
        <v>139</v>
      </c>
      <c r="J69" s="12" t="s">
        <v>140</v>
      </c>
      <c r="K69" s="12" t="s">
        <v>103</v>
      </c>
    </row>
    <row r="70" spans="1:11" x14ac:dyDescent="0.2">
      <c r="A70" s="16">
        <v>1</v>
      </c>
      <c r="B70" s="17" t="s">
        <v>52</v>
      </c>
      <c r="C70" s="17" t="s">
        <v>53</v>
      </c>
      <c r="D70" s="16" t="s">
        <v>39</v>
      </c>
      <c r="E70" s="16" t="str">
        <f>IFERROR(IF(ISBLANK(INDEX(Date_ProbaD!$E:$E,MATCH("Chimie organică"&amp;"||"&amp;$B70,Date_ProbaD!$K:$K,0))),"-",INDEX(Date_ProbaD!$E:$E,MATCH("Chimie organică"&amp;"||"&amp;$B70,Date_ProbaD!$K:$K,0))),"-")</f>
        <v>-</v>
      </c>
      <c r="F70" s="11" t="str">
        <f>IFERROR(IF(ISBLANK(INDEX(Date_ProbaD!$F:$F,MATCH("Chimie organică"&amp;"||"&amp;$B70,Date_ProbaD!$K:$K,0))),"-",INDEX(Date_ProbaD!$F:$F,MATCH("Chimie organică"&amp;"||"&amp;$B70,Date_ProbaD!$K:$K,0))),"-")</f>
        <v>-</v>
      </c>
      <c r="G70" s="16" t="str">
        <f>IFERROR(IF(ISBLANK(INDEX(Date_ProbaD!$G:$G,MATCH("Chimie organică"&amp;"||"&amp;$B70,Date_ProbaD!$K:$K,0))),"-",INDEX(Date_ProbaD!$G:$G,MATCH("Chimie organică"&amp;"||"&amp;$B70,Date_ProbaD!$K:$K,0))),"-")</f>
        <v>-</v>
      </c>
      <c r="H70" s="11" t="str">
        <f>IFERROR(IF(ISBLANK(INDEX(Date_ProbaD!$H:$H,MATCH("Chimie organică"&amp;"||"&amp;$B70,Date_ProbaD!$K:$K,0))),"-",INDEX(Date_ProbaD!$H:$H,MATCH("Chimie organică"&amp;"||"&amp;$B70,Date_ProbaD!$K:$K,0))),"-")</f>
        <v>-</v>
      </c>
      <c r="I70" s="16">
        <f>IFERROR(IF(ISBLANK(INDEX(Date_ProbaD!$I:$I,MATCH("Chimie organică"&amp;"||"&amp;$B70,Date_ProbaD!$K:$K,0))),"-",INDEX(Date_ProbaD!$I:$I,MATCH("Chimie organică"&amp;"||"&amp;$B70,Date_ProbaD!$K:$K,0))),"-")</f>
        <v>1</v>
      </c>
      <c r="J70" s="11">
        <f>IFERROR(IF(ISBLANK(INDEX(Date_ProbaD!$J:$J,MATCH("Chimie organică"&amp;"||"&amp;$B70,Date_ProbaD!$K:$K,0))),"-",INDEX(Date_ProbaD!$J:$J,MATCH("Chimie organică"&amp;"||"&amp;$B70,Date_ProbaD!$K:$K,0))),"-")</f>
        <v>10</v>
      </c>
      <c r="K70" s="11" t="str">
        <f t="shared" ref="K70:K89" si="3">IFERROR(ROUND(J70-F70,2),"-")</f>
        <v>-</v>
      </c>
    </row>
    <row r="71" spans="1:11" x14ac:dyDescent="0.2">
      <c r="A71" s="16">
        <v>2</v>
      </c>
      <c r="B71" s="17" t="s">
        <v>46</v>
      </c>
      <c r="C71" s="17" t="s">
        <v>41</v>
      </c>
      <c r="D71" s="16" t="s">
        <v>42</v>
      </c>
      <c r="E71" s="16" t="str">
        <f>IFERROR(IF(ISBLANK(INDEX(Date_ProbaD!$E:$E,MATCH("Chimie organică"&amp;"||"&amp;$B71,Date_ProbaD!$K:$K,0))),"-",INDEX(Date_ProbaD!$E:$E,MATCH("Chimie organică"&amp;"||"&amp;$B71,Date_ProbaD!$K:$K,0))),"-")</f>
        <v>-</v>
      </c>
      <c r="F71" s="11" t="str">
        <f>IFERROR(IF(ISBLANK(INDEX(Date_ProbaD!$F:$F,MATCH("Chimie organică"&amp;"||"&amp;$B71,Date_ProbaD!$K:$K,0))),"-",INDEX(Date_ProbaD!$F:$F,MATCH("Chimie organică"&amp;"||"&amp;$B71,Date_ProbaD!$K:$K,0))),"-")</f>
        <v>-</v>
      </c>
      <c r="G71" s="16">
        <f>IFERROR(IF(ISBLANK(INDEX(Date_ProbaD!$G:$G,MATCH("Chimie organică"&amp;"||"&amp;$B71,Date_ProbaD!$K:$K,0))),"-",INDEX(Date_ProbaD!$G:$G,MATCH("Chimie organică"&amp;"||"&amp;$B71,Date_ProbaD!$K:$K,0))),"-")</f>
        <v>1</v>
      </c>
      <c r="H71" s="11">
        <f>IFERROR(IF(ISBLANK(INDEX(Date_ProbaD!$H:$H,MATCH("Chimie organică"&amp;"||"&amp;$B71,Date_ProbaD!$K:$K,0))),"-",INDEX(Date_ProbaD!$H:$H,MATCH("Chimie organică"&amp;"||"&amp;$B71,Date_ProbaD!$K:$K,0))),"-")</f>
        <v>9.4</v>
      </c>
      <c r="I71" s="16">
        <f>IFERROR(IF(ISBLANK(INDEX(Date_ProbaD!$I:$I,MATCH("Chimie organică"&amp;"||"&amp;$B71,Date_ProbaD!$K:$K,0))),"-",INDEX(Date_ProbaD!$I:$I,MATCH("Chimie organică"&amp;"||"&amp;$B71,Date_ProbaD!$K:$K,0))),"-")</f>
        <v>1</v>
      </c>
      <c r="J71" s="11">
        <f>IFERROR(IF(ISBLANK(INDEX(Date_ProbaD!$J:$J,MATCH("Chimie organică"&amp;"||"&amp;$B71,Date_ProbaD!$K:$K,0))),"-",INDEX(Date_ProbaD!$J:$J,MATCH("Chimie organică"&amp;"||"&amp;$B71,Date_ProbaD!$K:$K,0))),"-")</f>
        <v>9.6999999999999993</v>
      </c>
      <c r="K71" s="11" t="str">
        <f t="shared" si="3"/>
        <v>-</v>
      </c>
    </row>
    <row r="72" spans="1:11" x14ac:dyDescent="0.2">
      <c r="A72" s="16">
        <v>3</v>
      </c>
      <c r="B72" s="17" t="s">
        <v>84</v>
      </c>
      <c r="C72" s="17" t="s">
        <v>41</v>
      </c>
      <c r="D72" s="16" t="s">
        <v>39</v>
      </c>
      <c r="E72" s="16">
        <f>IFERROR(IF(ISBLANK(INDEX(Date_ProbaD!$E:$E,MATCH("Chimie organică"&amp;"||"&amp;$B72,Date_ProbaD!$K:$K,0))),"-",INDEX(Date_ProbaD!$E:$E,MATCH("Chimie organică"&amp;"||"&amp;$B72,Date_ProbaD!$K:$K,0))),"-")</f>
        <v>8</v>
      </c>
      <c r="F72" s="11">
        <f>IFERROR(IF(ISBLANK(INDEX(Date_ProbaD!$F:$F,MATCH("Chimie organică"&amp;"||"&amp;$B72,Date_ProbaD!$K:$K,0))),"-",INDEX(Date_ProbaD!$F:$F,MATCH("Chimie organică"&amp;"||"&amp;$B72,Date_ProbaD!$K:$K,0))),"-")</f>
        <v>9.0625</v>
      </c>
      <c r="G72" s="16">
        <f>IFERROR(IF(ISBLANK(INDEX(Date_ProbaD!$G:$G,MATCH("Chimie organică"&amp;"||"&amp;$B72,Date_ProbaD!$K:$K,0))),"-",INDEX(Date_ProbaD!$G:$G,MATCH("Chimie organică"&amp;"||"&amp;$B72,Date_ProbaD!$K:$K,0))),"-")</f>
        <v>1</v>
      </c>
      <c r="H72" s="11">
        <f>IFERROR(IF(ISBLANK(INDEX(Date_ProbaD!$H:$H,MATCH("Chimie organică"&amp;"||"&amp;$B72,Date_ProbaD!$K:$K,0))),"-",INDEX(Date_ProbaD!$H:$H,MATCH("Chimie organică"&amp;"||"&amp;$B72,Date_ProbaD!$K:$K,0))),"-")</f>
        <v>5.9</v>
      </c>
      <c r="I72" s="16">
        <f>IFERROR(IF(ISBLANK(INDEX(Date_ProbaD!$I:$I,MATCH("Chimie organică"&amp;"||"&amp;$B72,Date_ProbaD!$K:$K,0))),"-",INDEX(Date_ProbaD!$I:$I,MATCH("Chimie organică"&amp;"||"&amp;$B72,Date_ProbaD!$K:$K,0))),"-")</f>
        <v>1</v>
      </c>
      <c r="J72" s="11">
        <f>IFERROR(IF(ISBLANK(INDEX(Date_ProbaD!$J:$J,MATCH("Chimie organică"&amp;"||"&amp;$B72,Date_ProbaD!$K:$K,0))),"-",INDEX(Date_ProbaD!$J:$J,MATCH("Chimie organică"&amp;"||"&amp;$B72,Date_ProbaD!$K:$K,0))),"-")</f>
        <v>9.0500000000000007</v>
      </c>
      <c r="K72" s="11">
        <f t="shared" si="3"/>
        <v>-0.01</v>
      </c>
    </row>
    <row r="73" spans="1:11" x14ac:dyDescent="0.2">
      <c r="A73" s="16">
        <v>4</v>
      </c>
      <c r="B73" s="17" t="s">
        <v>47</v>
      </c>
      <c r="C73" s="17" t="s">
        <v>41</v>
      </c>
      <c r="D73" s="16" t="s">
        <v>42</v>
      </c>
      <c r="E73" s="16">
        <f>IFERROR(IF(ISBLANK(INDEX(Date_ProbaD!$E:$E,MATCH("Chimie organică"&amp;"||"&amp;$B73,Date_ProbaD!$K:$K,0))),"-",INDEX(Date_ProbaD!$E:$E,MATCH("Chimie organică"&amp;"||"&amp;$B73,Date_ProbaD!$K:$K,0))),"-")</f>
        <v>21</v>
      </c>
      <c r="F73" s="11">
        <f>IFERROR(IF(ISBLANK(INDEX(Date_ProbaD!$F:$F,MATCH("Chimie organică"&amp;"||"&amp;$B73,Date_ProbaD!$K:$K,0))),"-",INDEX(Date_ProbaD!$F:$F,MATCH("Chimie organică"&amp;"||"&amp;$B73,Date_ProbaD!$K:$K,0))),"-")</f>
        <v>9.3595238095238091</v>
      </c>
      <c r="G73" s="16">
        <f>IFERROR(IF(ISBLANK(INDEX(Date_ProbaD!$G:$G,MATCH("Chimie organică"&amp;"||"&amp;$B73,Date_ProbaD!$K:$K,0))),"-",INDEX(Date_ProbaD!$G:$G,MATCH("Chimie organică"&amp;"||"&amp;$B73,Date_ProbaD!$K:$K,0))),"-")</f>
        <v>25</v>
      </c>
      <c r="H73" s="11">
        <f>IFERROR(IF(ISBLANK(INDEX(Date_ProbaD!$H:$H,MATCH("Chimie organică"&amp;"||"&amp;$B73,Date_ProbaD!$K:$K,0))),"-",INDEX(Date_ProbaD!$H:$H,MATCH("Chimie organică"&amp;"||"&amp;$B73,Date_ProbaD!$K:$K,0))),"-")</f>
        <v>8.7219999999999995</v>
      </c>
      <c r="I73" s="16">
        <f>IFERROR(IF(ISBLANK(INDEX(Date_ProbaD!$I:$I,MATCH("Chimie organică"&amp;"||"&amp;$B73,Date_ProbaD!$K:$K,0))),"-",INDEX(Date_ProbaD!$I:$I,MATCH("Chimie organică"&amp;"||"&amp;$B73,Date_ProbaD!$K:$K,0))),"-")</f>
        <v>24</v>
      </c>
      <c r="J73" s="11">
        <f>IFERROR(IF(ISBLANK(INDEX(Date_ProbaD!$J:$J,MATCH("Chimie organică"&amp;"||"&amp;$B73,Date_ProbaD!$K:$K,0))),"-",INDEX(Date_ProbaD!$J:$J,MATCH("Chimie organică"&amp;"||"&amp;$B73,Date_ProbaD!$K:$K,0))),"-")</f>
        <v>8.9708333333333297</v>
      </c>
      <c r="K73" s="11">
        <f t="shared" si="3"/>
        <v>-0.39</v>
      </c>
    </row>
    <row r="74" spans="1:11" x14ac:dyDescent="0.2">
      <c r="A74" s="16">
        <v>5</v>
      </c>
      <c r="B74" s="17" t="s">
        <v>45</v>
      </c>
      <c r="C74" s="17" t="s">
        <v>41</v>
      </c>
      <c r="D74" s="16" t="s">
        <v>42</v>
      </c>
      <c r="E74" s="16">
        <f>IFERROR(IF(ISBLANK(INDEX(Date_ProbaD!$E:$E,MATCH("Chimie organică"&amp;"||"&amp;$B74,Date_ProbaD!$K:$K,0))),"-",INDEX(Date_ProbaD!$E:$E,MATCH("Chimie organică"&amp;"||"&amp;$B74,Date_ProbaD!$K:$K,0))),"-")</f>
        <v>30</v>
      </c>
      <c r="F74" s="11">
        <f>IFERROR(IF(ISBLANK(INDEX(Date_ProbaD!$F:$F,MATCH("Chimie organică"&amp;"||"&amp;$B74,Date_ProbaD!$K:$K,0))),"-",INDEX(Date_ProbaD!$F:$F,MATCH("Chimie organică"&amp;"||"&amp;$B74,Date_ProbaD!$K:$K,0))),"-")</f>
        <v>9.2883333333333304</v>
      </c>
      <c r="G74" s="16">
        <f>IFERROR(IF(ISBLANK(INDEX(Date_ProbaD!$G:$G,MATCH("Chimie organică"&amp;"||"&amp;$B74,Date_ProbaD!$K:$K,0))),"-",INDEX(Date_ProbaD!$G:$G,MATCH("Chimie organică"&amp;"||"&amp;$B74,Date_ProbaD!$K:$K,0))),"-")</f>
        <v>27</v>
      </c>
      <c r="H74" s="11">
        <f>IFERROR(IF(ISBLANK(INDEX(Date_ProbaD!$H:$H,MATCH("Chimie organică"&amp;"||"&amp;$B74,Date_ProbaD!$K:$K,0))),"-",INDEX(Date_ProbaD!$H:$H,MATCH("Chimie organică"&amp;"||"&amp;$B74,Date_ProbaD!$K:$K,0))),"-")</f>
        <v>8.7629629629629608</v>
      </c>
      <c r="I74" s="16">
        <f>IFERROR(IF(ISBLANK(INDEX(Date_ProbaD!$I:$I,MATCH("Chimie organică"&amp;"||"&amp;$B74,Date_ProbaD!$K:$K,0))),"-",INDEX(Date_ProbaD!$I:$I,MATCH("Chimie organică"&amp;"||"&amp;$B74,Date_ProbaD!$K:$K,0))),"-")</f>
        <v>16</v>
      </c>
      <c r="J74" s="11">
        <f>IFERROR(IF(ISBLANK(INDEX(Date_ProbaD!$J:$J,MATCH("Chimie organică"&amp;"||"&amp;$B74,Date_ProbaD!$K:$K,0))),"-",INDEX(Date_ProbaD!$J:$J,MATCH("Chimie organică"&amp;"||"&amp;$B74,Date_ProbaD!$K:$K,0))),"-")</f>
        <v>8.9124999999999996</v>
      </c>
      <c r="K74" s="11">
        <f t="shared" si="3"/>
        <v>-0.38</v>
      </c>
    </row>
    <row r="75" spans="1:11" x14ac:dyDescent="0.2">
      <c r="A75" s="16">
        <v>6</v>
      </c>
      <c r="B75" s="17" t="s">
        <v>37</v>
      </c>
      <c r="C75" s="17" t="s">
        <v>38</v>
      </c>
      <c r="D75" s="16" t="s">
        <v>39</v>
      </c>
      <c r="E75" s="16">
        <f>IFERROR(IF(ISBLANK(INDEX(Date_ProbaD!$E:$E,MATCH("Chimie organică"&amp;"||"&amp;$B75,Date_ProbaD!$K:$K,0))),"-",INDEX(Date_ProbaD!$E:$E,MATCH("Chimie organică"&amp;"||"&amp;$B75,Date_ProbaD!$K:$K,0))),"-")</f>
        <v>2</v>
      </c>
      <c r="F75" s="11">
        <f>IFERROR(IF(ISBLANK(INDEX(Date_ProbaD!$F:$F,MATCH("Chimie organică"&amp;"||"&amp;$B75,Date_ProbaD!$K:$K,0))),"-",INDEX(Date_ProbaD!$F:$F,MATCH("Chimie organică"&amp;"||"&amp;$B75,Date_ProbaD!$K:$K,0))),"-")</f>
        <v>9.15</v>
      </c>
      <c r="G75" s="16" t="str">
        <f>IFERROR(IF(ISBLANK(INDEX(Date_ProbaD!$G:$G,MATCH("Chimie organică"&amp;"||"&amp;$B75,Date_ProbaD!$K:$K,0))),"-",INDEX(Date_ProbaD!$G:$G,MATCH("Chimie organică"&amp;"||"&amp;$B75,Date_ProbaD!$K:$K,0))),"-")</f>
        <v>-</v>
      </c>
      <c r="H75" s="11" t="str">
        <f>IFERROR(IF(ISBLANK(INDEX(Date_ProbaD!$H:$H,MATCH("Chimie organică"&amp;"||"&amp;$B75,Date_ProbaD!$K:$K,0))),"-",INDEX(Date_ProbaD!$H:$H,MATCH("Chimie organică"&amp;"||"&amp;$B75,Date_ProbaD!$K:$K,0))),"-")</f>
        <v>-</v>
      </c>
      <c r="I75" s="16">
        <f>IFERROR(IF(ISBLANK(INDEX(Date_ProbaD!$I:$I,MATCH("Chimie organică"&amp;"||"&amp;$B75,Date_ProbaD!$K:$K,0))),"-",INDEX(Date_ProbaD!$I:$I,MATCH("Chimie organică"&amp;"||"&amp;$B75,Date_ProbaD!$K:$K,0))),"-")</f>
        <v>2</v>
      </c>
      <c r="J75" s="11">
        <f>IFERROR(IF(ISBLANK(INDEX(Date_ProbaD!$J:$J,MATCH("Chimie organică"&amp;"||"&amp;$B75,Date_ProbaD!$K:$K,0))),"-",INDEX(Date_ProbaD!$J:$J,MATCH("Chimie organică"&amp;"||"&amp;$B75,Date_ProbaD!$K:$K,0))),"-")</f>
        <v>8.4</v>
      </c>
      <c r="K75" s="11">
        <f t="shared" si="3"/>
        <v>-0.75</v>
      </c>
    </row>
    <row r="76" spans="1:11" x14ac:dyDescent="0.2">
      <c r="A76" s="16">
        <v>7</v>
      </c>
      <c r="B76" s="17" t="s">
        <v>44</v>
      </c>
      <c r="C76" s="17" t="s">
        <v>41</v>
      </c>
      <c r="D76" s="16" t="s">
        <v>42</v>
      </c>
      <c r="E76" s="16">
        <f>IFERROR(IF(ISBLANK(INDEX(Date_ProbaD!$E:$E,MATCH("Chimie organică"&amp;"||"&amp;$B76,Date_ProbaD!$K:$K,0))),"-",INDEX(Date_ProbaD!$E:$E,MATCH("Chimie organică"&amp;"||"&amp;$B76,Date_ProbaD!$K:$K,0))),"-")</f>
        <v>14</v>
      </c>
      <c r="F76" s="11">
        <f>IFERROR(IF(ISBLANK(INDEX(Date_ProbaD!$F:$F,MATCH("Chimie organică"&amp;"||"&amp;$B76,Date_ProbaD!$K:$K,0))),"-",INDEX(Date_ProbaD!$F:$F,MATCH("Chimie organică"&amp;"||"&amp;$B76,Date_ProbaD!$K:$K,0))),"-")</f>
        <v>8.5785714285714292</v>
      </c>
      <c r="G76" s="16">
        <f>IFERROR(IF(ISBLANK(INDEX(Date_ProbaD!$G:$G,MATCH("Chimie organică"&amp;"||"&amp;$B76,Date_ProbaD!$K:$K,0))),"-",INDEX(Date_ProbaD!$G:$G,MATCH("Chimie organică"&amp;"||"&amp;$B76,Date_ProbaD!$K:$K,0))),"-")</f>
        <v>3</v>
      </c>
      <c r="H76" s="11">
        <f>IFERROR(IF(ISBLANK(INDEX(Date_ProbaD!$H:$H,MATCH("Chimie organică"&amp;"||"&amp;$B76,Date_ProbaD!$K:$K,0))),"-",INDEX(Date_ProbaD!$H:$H,MATCH("Chimie organică"&amp;"||"&amp;$B76,Date_ProbaD!$K:$K,0))),"-")</f>
        <v>7.81666666666667</v>
      </c>
      <c r="I76" s="16">
        <f>IFERROR(IF(ISBLANK(INDEX(Date_ProbaD!$I:$I,MATCH("Chimie organică"&amp;"||"&amp;$B76,Date_ProbaD!$K:$K,0))),"-",INDEX(Date_ProbaD!$I:$I,MATCH("Chimie organică"&amp;"||"&amp;$B76,Date_ProbaD!$K:$K,0))),"-")</f>
        <v>8</v>
      </c>
      <c r="J76" s="11">
        <f>IFERROR(IF(ISBLANK(INDEX(Date_ProbaD!$J:$J,MATCH("Chimie organică"&amp;"||"&amp;$B76,Date_ProbaD!$K:$K,0))),"-",INDEX(Date_ProbaD!$J:$J,MATCH("Chimie organică"&amp;"||"&amp;$B76,Date_ProbaD!$K:$K,0))),"-")</f>
        <v>7.9312500000000004</v>
      </c>
      <c r="K76" s="11">
        <f t="shared" si="3"/>
        <v>-0.65</v>
      </c>
    </row>
    <row r="77" spans="1:11" x14ac:dyDescent="0.2">
      <c r="A77" s="16">
        <v>8</v>
      </c>
      <c r="B77" s="17" t="s">
        <v>66</v>
      </c>
      <c r="C77" s="17" t="s">
        <v>41</v>
      </c>
      <c r="D77" s="16" t="s">
        <v>42</v>
      </c>
      <c r="E77" s="16" t="str">
        <f>IFERROR(IF(ISBLANK(INDEX(Date_ProbaD!$E:$E,MATCH("Chimie organică"&amp;"||"&amp;$B77,Date_ProbaD!$K:$K,0))),"-",INDEX(Date_ProbaD!$E:$E,MATCH("Chimie organică"&amp;"||"&amp;$B77,Date_ProbaD!$K:$K,0))),"-")</f>
        <v>-</v>
      </c>
      <c r="F77" s="11" t="str">
        <f>IFERROR(IF(ISBLANK(INDEX(Date_ProbaD!$F:$F,MATCH("Chimie organică"&amp;"||"&amp;$B77,Date_ProbaD!$K:$K,0))),"-",INDEX(Date_ProbaD!$F:$F,MATCH("Chimie organică"&amp;"||"&amp;$B77,Date_ProbaD!$K:$K,0))),"-")</f>
        <v>-</v>
      </c>
      <c r="G77" s="16" t="str">
        <f>IFERROR(IF(ISBLANK(INDEX(Date_ProbaD!$G:$G,MATCH("Chimie organică"&amp;"||"&amp;$B77,Date_ProbaD!$K:$K,0))),"-",INDEX(Date_ProbaD!$G:$G,MATCH("Chimie organică"&amp;"||"&amp;$B77,Date_ProbaD!$K:$K,0))),"-")</f>
        <v>-</v>
      </c>
      <c r="H77" s="11" t="str">
        <f>IFERROR(IF(ISBLANK(INDEX(Date_ProbaD!$H:$H,MATCH("Chimie organică"&amp;"||"&amp;$B77,Date_ProbaD!$K:$K,0))),"-",INDEX(Date_ProbaD!$H:$H,MATCH("Chimie organică"&amp;"||"&amp;$B77,Date_ProbaD!$K:$K,0))),"-")</f>
        <v>-</v>
      </c>
      <c r="I77" s="16">
        <f>IFERROR(IF(ISBLANK(INDEX(Date_ProbaD!$I:$I,MATCH("Chimie organică"&amp;"||"&amp;$B77,Date_ProbaD!$K:$K,0))),"-",INDEX(Date_ProbaD!$I:$I,MATCH("Chimie organică"&amp;"||"&amp;$B77,Date_ProbaD!$K:$K,0))),"-")</f>
        <v>1</v>
      </c>
      <c r="J77" s="11">
        <f>IFERROR(IF(ISBLANK(INDEX(Date_ProbaD!$J:$J,MATCH("Chimie organică"&amp;"||"&amp;$B77,Date_ProbaD!$K:$K,0))),"-",INDEX(Date_ProbaD!$J:$J,MATCH("Chimie organică"&amp;"||"&amp;$B77,Date_ProbaD!$K:$K,0))),"-")</f>
        <v>6.85</v>
      </c>
      <c r="K77" s="11" t="str">
        <f t="shared" si="3"/>
        <v>-</v>
      </c>
    </row>
    <row r="78" spans="1:11" x14ac:dyDescent="0.2">
      <c r="A78" s="16">
        <v>9</v>
      </c>
      <c r="B78" s="17" t="s">
        <v>61</v>
      </c>
      <c r="C78" s="17" t="s">
        <v>41</v>
      </c>
      <c r="D78" s="16" t="s">
        <v>42</v>
      </c>
      <c r="E78" s="16">
        <f>IFERROR(IF(ISBLANK(INDEX(Date_ProbaD!$E:$E,MATCH("Chimie organică"&amp;"||"&amp;$B78,Date_ProbaD!$K:$K,0))),"-",INDEX(Date_ProbaD!$E:$E,MATCH("Chimie organică"&amp;"||"&amp;$B78,Date_ProbaD!$K:$K,0))),"-")</f>
        <v>1</v>
      </c>
      <c r="F78" s="11">
        <f>IFERROR(IF(ISBLANK(INDEX(Date_ProbaD!$F:$F,MATCH("Chimie organică"&amp;"||"&amp;$B78,Date_ProbaD!$K:$K,0))),"-",INDEX(Date_ProbaD!$F:$F,MATCH("Chimie organică"&amp;"||"&amp;$B78,Date_ProbaD!$K:$K,0))),"-")</f>
        <v>2.9</v>
      </c>
      <c r="G78" s="16" t="str">
        <f>IFERROR(IF(ISBLANK(INDEX(Date_ProbaD!$G:$G,MATCH("Chimie organică"&amp;"||"&amp;$B78,Date_ProbaD!$K:$K,0))),"-",INDEX(Date_ProbaD!$G:$G,MATCH("Chimie organică"&amp;"||"&amp;$B78,Date_ProbaD!$K:$K,0))),"-")</f>
        <v>-</v>
      </c>
      <c r="H78" s="11" t="str">
        <f>IFERROR(IF(ISBLANK(INDEX(Date_ProbaD!$H:$H,MATCH("Chimie organică"&amp;"||"&amp;$B78,Date_ProbaD!$K:$K,0))),"-",INDEX(Date_ProbaD!$H:$H,MATCH("Chimie organică"&amp;"||"&amp;$B78,Date_ProbaD!$K:$K,0))),"-")</f>
        <v>-</v>
      </c>
      <c r="I78" s="16">
        <f>IFERROR(IF(ISBLANK(INDEX(Date_ProbaD!$I:$I,MATCH("Chimie organică"&amp;"||"&amp;$B78,Date_ProbaD!$K:$K,0))),"-",INDEX(Date_ProbaD!$I:$I,MATCH("Chimie organică"&amp;"||"&amp;$B78,Date_ProbaD!$K:$K,0))),"-")</f>
        <v>2</v>
      </c>
      <c r="J78" s="11">
        <f>IFERROR(IF(ISBLANK(INDEX(Date_ProbaD!$J:$J,MATCH("Chimie organică"&amp;"||"&amp;$B78,Date_ProbaD!$K:$K,0))),"-",INDEX(Date_ProbaD!$J:$J,MATCH("Chimie organică"&amp;"||"&amp;$B78,Date_ProbaD!$K:$K,0))),"-")</f>
        <v>6.8250000000000002</v>
      </c>
      <c r="K78" s="11">
        <f t="shared" si="3"/>
        <v>3.93</v>
      </c>
    </row>
    <row r="79" spans="1:11" x14ac:dyDescent="0.2">
      <c r="A79" s="16">
        <v>10</v>
      </c>
      <c r="B79" s="17" t="s">
        <v>94</v>
      </c>
      <c r="C79" s="17" t="s">
        <v>95</v>
      </c>
      <c r="D79" s="16" t="s">
        <v>42</v>
      </c>
      <c r="E79" s="16">
        <f>IFERROR(IF(ISBLANK(INDEX(Date_ProbaD!$E:$E,MATCH("Chimie organică"&amp;"||"&amp;$B79,Date_ProbaD!$K:$K,0))),"-",INDEX(Date_ProbaD!$E:$E,MATCH("Chimie organică"&amp;"||"&amp;$B79,Date_ProbaD!$K:$K,0))),"-")</f>
        <v>2</v>
      </c>
      <c r="F79" s="11">
        <f>IFERROR(IF(ISBLANK(INDEX(Date_ProbaD!$F:$F,MATCH("Chimie organică"&amp;"||"&amp;$B79,Date_ProbaD!$K:$K,0))),"-",INDEX(Date_ProbaD!$F:$F,MATCH("Chimie organică"&amp;"||"&amp;$B79,Date_ProbaD!$K:$K,0))),"-")</f>
        <v>5.9249999999999998</v>
      </c>
      <c r="G79" s="16" t="str">
        <f>IFERROR(IF(ISBLANK(INDEX(Date_ProbaD!$G:$G,MATCH("Chimie organică"&amp;"||"&amp;$B79,Date_ProbaD!$K:$K,0))),"-",INDEX(Date_ProbaD!$G:$G,MATCH("Chimie organică"&amp;"||"&amp;$B79,Date_ProbaD!$K:$K,0))),"-")</f>
        <v>-</v>
      </c>
      <c r="H79" s="11" t="str">
        <f>IFERROR(IF(ISBLANK(INDEX(Date_ProbaD!$H:$H,MATCH("Chimie organică"&amp;"||"&amp;$B79,Date_ProbaD!$K:$K,0))),"-",INDEX(Date_ProbaD!$H:$H,MATCH("Chimie organică"&amp;"||"&amp;$B79,Date_ProbaD!$K:$K,0))),"-")</f>
        <v>-</v>
      </c>
      <c r="I79" s="16">
        <f>IFERROR(IF(ISBLANK(INDEX(Date_ProbaD!$I:$I,MATCH("Chimie organică"&amp;"||"&amp;$B79,Date_ProbaD!$K:$K,0))),"-",INDEX(Date_ProbaD!$I:$I,MATCH("Chimie organică"&amp;"||"&amp;$B79,Date_ProbaD!$K:$K,0))),"-")</f>
        <v>2</v>
      </c>
      <c r="J79" s="11">
        <f>IFERROR(IF(ISBLANK(INDEX(Date_ProbaD!$J:$J,MATCH("Chimie organică"&amp;"||"&amp;$B79,Date_ProbaD!$K:$K,0))),"-",INDEX(Date_ProbaD!$J:$J,MATCH("Chimie organică"&amp;"||"&amp;$B79,Date_ProbaD!$K:$K,0))),"-")</f>
        <v>6.75</v>
      </c>
      <c r="K79" s="11">
        <f t="shared" si="3"/>
        <v>0.83</v>
      </c>
    </row>
    <row r="80" spans="1:11" x14ac:dyDescent="0.2">
      <c r="A80" s="16">
        <v>11</v>
      </c>
      <c r="B80" s="17" t="s">
        <v>78</v>
      </c>
      <c r="C80" s="17" t="s">
        <v>41</v>
      </c>
      <c r="D80" s="16" t="s">
        <v>42</v>
      </c>
      <c r="E80" s="16" t="str">
        <f>IFERROR(IF(ISBLANK(INDEX(Date_ProbaD!$E:$E,MATCH("Chimie organică"&amp;"||"&amp;$B80,Date_ProbaD!$K:$K,0))),"-",INDEX(Date_ProbaD!$E:$E,MATCH("Chimie organică"&amp;"||"&amp;$B80,Date_ProbaD!$K:$K,0))),"-")</f>
        <v>-</v>
      </c>
      <c r="F80" s="11" t="str">
        <f>IFERROR(IF(ISBLANK(INDEX(Date_ProbaD!$F:$F,MATCH("Chimie organică"&amp;"||"&amp;$B80,Date_ProbaD!$K:$K,0))),"-",INDEX(Date_ProbaD!$F:$F,MATCH("Chimie organică"&amp;"||"&amp;$B80,Date_ProbaD!$K:$K,0))),"-")</f>
        <v>-</v>
      </c>
      <c r="G80" s="16">
        <f>IFERROR(IF(ISBLANK(INDEX(Date_ProbaD!$G:$G,MATCH("Chimie organică"&amp;"||"&amp;$B80,Date_ProbaD!$K:$K,0))),"-",INDEX(Date_ProbaD!$G:$G,MATCH("Chimie organică"&amp;"||"&amp;$B80,Date_ProbaD!$K:$K,0))),"-")</f>
        <v>1</v>
      </c>
      <c r="H80" s="11">
        <f>IFERROR(IF(ISBLANK(INDEX(Date_ProbaD!$H:$H,MATCH("Chimie organică"&amp;"||"&amp;$B80,Date_ProbaD!$K:$K,0))),"-",INDEX(Date_ProbaD!$H:$H,MATCH("Chimie organică"&amp;"||"&amp;$B80,Date_ProbaD!$K:$K,0))),"-")</f>
        <v>5.05</v>
      </c>
      <c r="I80" s="16">
        <f>IFERROR(IF(ISBLANK(INDEX(Date_ProbaD!$I:$I,MATCH("Chimie organică"&amp;"||"&amp;$B80,Date_ProbaD!$K:$K,0))),"-",INDEX(Date_ProbaD!$I:$I,MATCH("Chimie organică"&amp;"||"&amp;$B80,Date_ProbaD!$K:$K,0))),"-")</f>
        <v>2</v>
      </c>
      <c r="J80" s="11">
        <f>IFERROR(IF(ISBLANK(INDEX(Date_ProbaD!$J:$J,MATCH("Chimie organică"&amp;"||"&amp;$B80,Date_ProbaD!$K:$K,0))),"-",INDEX(Date_ProbaD!$J:$J,MATCH("Chimie organică"&amp;"||"&amp;$B80,Date_ProbaD!$K:$K,0))),"-")</f>
        <v>5.45</v>
      </c>
      <c r="K80" s="11" t="str">
        <f t="shared" si="3"/>
        <v>-</v>
      </c>
    </row>
    <row r="81" spans="1:11" x14ac:dyDescent="0.2">
      <c r="A81" s="16">
        <v>12</v>
      </c>
      <c r="B81" s="17" t="s">
        <v>56</v>
      </c>
      <c r="C81" s="17" t="s">
        <v>41</v>
      </c>
      <c r="D81" s="16" t="s">
        <v>42</v>
      </c>
      <c r="E81" s="16">
        <f>IFERROR(IF(ISBLANK(INDEX(Date_ProbaD!$E:$E,MATCH("Chimie organică"&amp;"||"&amp;$B81,Date_ProbaD!$K:$K,0))),"-",INDEX(Date_ProbaD!$E:$E,MATCH("Chimie organică"&amp;"||"&amp;$B81,Date_ProbaD!$K:$K,0))),"-")</f>
        <v>2</v>
      </c>
      <c r="F81" s="11">
        <f>IFERROR(IF(ISBLANK(INDEX(Date_ProbaD!$F:$F,MATCH("Chimie organică"&amp;"||"&amp;$B81,Date_ProbaD!$K:$K,0))),"-",INDEX(Date_ProbaD!$F:$F,MATCH("Chimie organică"&amp;"||"&amp;$B81,Date_ProbaD!$K:$K,0))),"-")</f>
        <v>9.375</v>
      </c>
      <c r="G81" s="16">
        <f>IFERROR(IF(ISBLANK(INDEX(Date_ProbaD!$G:$G,MATCH("Chimie organică"&amp;"||"&amp;$B81,Date_ProbaD!$K:$K,0))),"-",INDEX(Date_ProbaD!$G:$G,MATCH("Chimie organică"&amp;"||"&amp;$B81,Date_ProbaD!$K:$K,0))),"-")</f>
        <v>2</v>
      </c>
      <c r="H81" s="11">
        <f>IFERROR(IF(ISBLANK(INDEX(Date_ProbaD!$H:$H,MATCH("Chimie organică"&amp;"||"&amp;$B81,Date_ProbaD!$K:$K,0))),"-",INDEX(Date_ProbaD!$H:$H,MATCH("Chimie organică"&amp;"||"&amp;$B81,Date_ProbaD!$K:$K,0))),"-")</f>
        <v>9.5500000000000007</v>
      </c>
      <c r="I81" s="16" t="str">
        <f>IFERROR(IF(ISBLANK(INDEX(Date_ProbaD!$I:$I,MATCH("Chimie organică"&amp;"||"&amp;$B81,Date_ProbaD!$K:$K,0))),"-",INDEX(Date_ProbaD!$I:$I,MATCH("Chimie organică"&amp;"||"&amp;$B81,Date_ProbaD!$K:$K,0))),"-")</f>
        <v>-</v>
      </c>
      <c r="J81" s="11" t="str">
        <f>IFERROR(IF(ISBLANK(INDEX(Date_ProbaD!$J:$J,MATCH("Chimie organică"&amp;"||"&amp;$B81,Date_ProbaD!$K:$K,0))),"-",INDEX(Date_ProbaD!$J:$J,MATCH("Chimie organică"&amp;"||"&amp;$B81,Date_ProbaD!$K:$K,0))),"-")</f>
        <v>-</v>
      </c>
      <c r="K81" s="11" t="str">
        <f t="shared" si="3"/>
        <v>-</v>
      </c>
    </row>
    <row r="82" spans="1:11" x14ac:dyDescent="0.2">
      <c r="A82" s="16">
        <v>13</v>
      </c>
      <c r="B82" s="17" t="s">
        <v>77</v>
      </c>
      <c r="C82" s="17" t="s">
        <v>41</v>
      </c>
      <c r="D82" s="16" t="s">
        <v>39</v>
      </c>
      <c r="E82" s="16">
        <f>IFERROR(IF(ISBLANK(INDEX(Date_ProbaD!$E:$E,MATCH("Chimie organică"&amp;"||"&amp;$B82,Date_ProbaD!$K:$K,0))),"-",INDEX(Date_ProbaD!$E:$E,MATCH("Chimie organică"&amp;"||"&amp;$B82,Date_ProbaD!$K:$K,0))),"-")</f>
        <v>1</v>
      </c>
      <c r="F82" s="11">
        <f>IFERROR(IF(ISBLANK(INDEX(Date_ProbaD!$F:$F,MATCH("Chimie organică"&amp;"||"&amp;$B82,Date_ProbaD!$K:$K,0))),"-",INDEX(Date_ProbaD!$F:$F,MATCH("Chimie organică"&amp;"||"&amp;$B82,Date_ProbaD!$K:$K,0))),"-")</f>
        <v>3.55</v>
      </c>
      <c r="G82" s="16" t="str">
        <f>IFERROR(IF(ISBLANK(INDEX(Date_ProbaD!$G:$G,MATCH("Chimie organică"&amp;"||"&amp;$B82,Date_ProbaD!$K:$K,0))),"-",INDEX(Date_ProbaD!$G:$G,MATCH("Chimie organică"&amp;"||"&amp;$B82,Date_ProbaD!$K:$K,0))),"-")</f>
        <v>-</v>
      </c>
      <c r="H82" s="11" t="str">
        <f>IFERROR(IF(ISBLANK(INDEX(Date_ProbaD!$H:$H,MATCH("Chimie organică"&amp;"||"&amp;$B82,Date_ProbaD!$K:$K,0))),"-",INDEX(Date_ProbaD!$H:$H,MATCH("Chimie organică"&amp;"||"&amp;$B82,Date_ProbaD!$K:$K,0))),"-")</f>
        <v>-</v>
      </c>
      <c r="I82" s="16" t="str">
        <f>IFERROR(IF(ISBLANK(INDEX(Date_ProbaD!$I:$I,MATCH("Chimie organică"&amp;"||"&amp;$B82,Date_ProbaD!$K:$K,0))),"-",INDEX(Date_ProbaD!$I:$I,MATCH("Chimie organică"&amp;"||"&amp;$B82,Date_ProbaD!$K:$K,0))),"-")</f>
        <v>-</v>
      </c>
      <c r="J82" s="11" t="str">
        <f>IFERROR(IF(ISBLANK(INDEX(Date_ProbaD!$J:$J,MATCH("Chimie organică"&amp;"||"&amp;$B82,Date_ProbaD!$K:$K,0))),"-",INDEX(Date_ProbaD!$J:$J,MATCH("Chimie organică"&amp;"||"&amp;$B82,Date_ProbaD!$K:$K,0))),"-")</f>
        <v>-</v>
      </c>
      <c r="K82" s="11" t="str">
        <f t="shared" si="3"/>
        <v>-</v>
      </c>
    </row>
    <row r="83" spans="1:11" x14ac:dyDescent="0.2">
      <c r="A83" s="16">
        <v>14</v>
      </c>
      <c r="B83" s="17" t="s">
        <v>75</v>
      </c>
      <c r="C83" s="17" t="s">
        <v>41</v>
      </c>
      <c r="D83" s="16" t="s">
        <v>42</v>
      </c>
      <c r="E83" s="16">
        <f>IFERROR(IF(ISBLANK(INDEX(Date_ProbaD!$E:$E,MATCH("Chimie organică"&amp;"||"&amp;$B83,Date_ProbaD!$K:$K,0))),"-",INDEX(Date_ProbaD!$E:$E,MATCH("Chimie organică"&amp;"||"&amp;$B83,Date_ProbaD!$K:$K,0))),"-")</f>
        <v>2</v>
      </c>
      <c r="F83" s="11">
        <f>IFERROR(IF(ISBLANK(INDEX(Date_ProbaD!$F:$F,MATCH("Chimie organică"&amp;"||"&amp;$B83,Date_ProbaD!$K:$K,0))),"-",INDEX(Date_ProbaD!$F:$F,MATCH("Chimie organică"&amp;"||"&amp;$B83,Date_ProbaD!$K:$K,0))),"-")</f>
        <v>6.2750000000000004</v>
      </c>
      <c r="G83" s="16" t="str">
        <f>IFERROR(IF(ISBLANK(INDEX(Date_ProbaD!$G:$G,MATCH("Chimie organică"&amp;"||"&amp;$B83,Date_ProbaD!$K:$K,0))),"-",INDEX(Date_ProbaD!$G:$G,MATCH("Chimie organică"&amp;"||"&amp;$B83,Date_ProbaD!$K:$K,0))),"-")</f>
        <v>-</v>
      </c>
      <c r="H83" s="11" t="str">
        <f>IFERROR(IF(ISBLANK(INDEX(Date_ProbaD!$H:$H,MATCH("Chimie organică"&amp;"||"&amp;$B83,Date_ProbaD!$K:$K,0))),"-",INDEX(Date_ProbaD!$H:$H,MATCH("Chimie organică"&amp;"||"&amp;$B83,Date_ProbaD!$K:$K,0))),"-")</f>
        <v>-</v>
      </c>
      <c r="I83" s="16" t="str">
        <f>IFERROR(IF(ISBLANK(INDEX(Date_ProbaD!$I:$I,MATCH("Chimie organică"&amp;"||"&amp;$B83,Date_ProbaD!$K:$K,0))),"-",INDEX(Date_ProbaD!$I:$I,MATCH("Chimie organică"&amp;"||"&amp;$B83,Date_ProbaD!$K:$K,0))),"-")</f>
        <v>-</v>
      </c>
      <c r="J83" s="11" t="str">
        <f>IFERROR(IF(ISBLANK(INDEX(Date_ProbaD!$J:$J,MATCH("Chimie organică"&amp;"||"&amp;$B83,Date_ProbaD!$K:$K,0))),"-",INDEX(Date_ProbaD!$J:$J,MATCH("Chimie organică"&amp;"||"&amp;$B83,Date_ProbaD!$K:$K,0))),"-")</f>
        <v>-</v>
      </c>
      <c r="K83" s="11" t="str">
        <f t="shared" si="3"/>
        <v>-</v>
      </c>
    </row>
    <row r="84" spans="1:11" x14ac:dyDescent="0.2">
      <c r="A84" s="16">
        <v>15</v>
      </c>
      <c r="B84" s="17" t="s">
        <v>74</v>
      </c>
      <c r="C84" s="17" t="s">
        <v>41</v>
      </c>
      <c r="D84" s="16" t="s">
        <v>42</v>
      </c>
      <c r="E84" s="16">
        <f>IFERROR(IF(ISBLANK(INDEX(Date_ProbaD!$E:$E,MATCH("Chimie organică"&amp;"||"&amp;$B84,Date_ProbaD!$K:$K,0))),"-",INDEX(Date_ProbaD!$E:$E,MATCH("Chimie organică"&amp;"||"&amp;$B84,Date_ProbaD!$K:$K,0))),"-")</f>
        <v>5</v>
      </c>
      <c r="F84" s="11">
        <f>IFERROR(IF(ISBLANK(INDEX(Date_ProbaD!$F:$F,MATCH("Chimie organică"&amp;"||"&amp;$B84,Date_ProbaD!$K:$K,0))),"-",INDEX(Date_ProbaD!$F:$F,MATCH("Chimie organică"&amp;"||"&amp;$B84,Date_ProbaD!$K:$K,0))),"-")</f>
        <v>3.86</v>
      </c>
      <c r="G84" s="16">
        <f>IFERROR(IF(ISBLANK(INDEX(Date_ProbaD!$G:$G,MATCH("Chimie organică"&amp;"||"&amp;$B84,Date_ProbaD!$K:$K,0))),"-",INDEX(Date_ProbaD!$G:$G,MATCH("Chimie organică"&amp;"||"&amp;$B84,Date_ProbaD!$K:$K,0))),"-")</f>
        <v>2</v>
      </c>
      <c r="H84" s="11">
        <f>IFERROR(IF(ISBLANK(INDEX(Date_ProbaD!$H:$H,MATCH("Chimie organică"&amp;"||"&amp;$B84,Date_ProbaD!$K:$K,0))),"-",INDEX(Date_ProbaD!$H:$H,MATCH("Chimie organică"&amp;"||"&amp;$B84,Date_ProbaD!$K:$K,0))),"-")</f>
        <v>7.4249999999999998</v>
      </c>
      <c r="I84" s="16" t="str">
        <f>IFERROR(IF(ISBLANK(INDEX(Date_ProbaD!$I:$I,MATCH("Chimie organică"&amp;"||"&amp;$B84,Date_ProbaD!$K:$K,0))),"-",INDEX(Date_ProbaD!$I:$I,MATCH("Chimie organică"&amp;"||"&amp;$B84,Date_ProbaD!$K:$K,0))),"-")</f>
        <v>-</v>
      </c>
      <c r="J84" s="11" t="str">
        <f>IFERROR(IF(ISBLANK(INDEX(Date_ProbaD!$J:$J,MATCH("Chimie organică"&amp;"||"&amp;$B84,Date_ProbaD!$K:$K,0))),"-",INDEX(Date_ProbaD!$J:$J,MATCH("Chimie organică"&amp;"||"&amp;$B84,Date_ProbaD!$K:$K,0))),"-")</f>
        <v>-</v>
      </c>
      <c r="K84" s="11" t="str">
        <f t="shared" si="3"/>
        <v>-</v>
      </c>
    </row>
    <row r="85" spans="1:11" x14ac:dyDescent="0.2">
      <c r="A85" s="16">
        <v>16</v>
      </c>
      <c r="B85" s="17" t="s">
        <v>58</v>
      </c>
      <c r="C85" s="17" t="s">
        <v>41</v>
      </c>
      <c r="D85" s="16" t="s">
        <v>39</v>
      </c>
      <c r="E85" s="16">
        <f>IFERROR(IF(ISBLANK(INDEX(Date_ProbaD!$E:$E,MATCH("Chimie organică"&amp;"||"&amp;$B85,Date_ProbaD!$K:$K,0))),"-",INDEX(Date_ProbaD!$E:$E,MATCH("Chimie organică"&amp;"||"&amp;$B85,Date_ProbaD!$K:$K,0))),"-")</f>
        <v>1</v>
      </c>
      <c r="F85" s="11">
        <f>IFERROR(IF(ISBLANK(INDEX(Date_ProbaD!$F:$F,MATCH("Chimie organică"&amp;"||"&amp;$B85,Date_ProbaD!$K:$K,0))),"-",INDEX(Date_ProbaD!$F:$F,MATCH("Chimie organică"&amp;"||"&amp;$B85,Date_ProbaD!$K:$K,0))),"-")</f>
        <v>3</v>
      </c>
      <c r="G85" s="16">
        <f>IFERROR(IF(ISBLANK(INDEX(Date_ProbaD!$G:$G,MATCH("Chimie organică"&amp;"||"&amp;$B85,Date_ProbaD!$K:$K,0))),"-",INDEX(Date_ProbaD!$G:$G,MATCH("Chimie organică"&amp;"||"&amp;$B85,Date_ProbaD!$K:$K,0))),"-")</f>
        <v>1</v>
      </c>
      <c r="H85" s="11">
        <f>IFERROR(IF(ISBLANK(INDEX(Date_ProbaD!$H:$H,MATCH("Chimie organică"&amp;"||"&amp;$B85,Date_ProbaD!$K:$K,0))),"-",INDEX(Date_ProbaD!$H:$H,MATCH("Chimie organică"&amp;"||"&amp;$B85,Date_ProbaD!$K:$K,0))),"-")</f>
        <v>4.9000000000000004</v>
      </c>
      <c r="I85" s="16" t="str">
        <f>IFERROR(IF(ISBLANK(INDEX(Date_ProbaD!$I:$I,MATCH("Chimie organică"&amp;"||"&amp;$B85,Date_ProbaD!$K:$K,0))),"-",INDEX(Date_ProbaD!$I:$I,MATCH("Chimie organică"&amp;"||"&amp;$B85,Date_ProbaD!$K:$K,0))),"-")</f>
        <v>-</v>
      </c>
      <c r="J85" s="11" t="str">
        <f>IFERROR(IF(ISBLANK(INDEX(Date_ProbaD!$J:$J,MATCH("Chimie organică"&amp;"||"&amp;$B85,Date_ProbaD!$K:$K,0))),"-",INDEX(Date_ProbaD!$J:$J,MATCH("Chimie organică"&amp;"||"&amp;$B85,Date_ProbaD!$K:$K,0))),"-")</f>
        <v>-</v>
      </c>
      <c r="K85" s="11" t="str">
        <f t="shared" si="3"/>
        <v>-</v>
      </c>
    </row>
    <row r="86" spans="1:11" x14ac:dyDescent="0.2">
      <c r="A86" s="16">
        <v>17</v>
      </c>
      <c r="B86" s="17" t="s">
        <v>49</v>
      </c>
      <c r="C86" s="17" t="s">
        <v>41</v>
      </c>
      <c r="D86" s="16" t="s">
        <v>42</v>
      </c>
      <c r="E86" s="16">
        <f>IFERROR(IF(ISBLANK(INDEX(Date_ProbaD!$E:$E,MATCH("Chimie organică"&amp;"||"&amp;$B86,Date_ProbaD!$K:$K,0))),"-",INDEX(Date_ProbaD!$E:$E,MATCH("Chimie organică"&amp;"||"&amp;$B86,Date_ProbaD!$K:$K,0))),"-")</f>
        <v>1</v>
      </c>
      <c r="F86" s="11">
        <f>IFERROR(IF(ISBLANK(INDEX(Date_ProbaD!$F:$F,MATCH("Chimie organică"&amp;"||"&amp;$B86,Date_ProbaD!$K:$K,0))),"-",INDEX(Date_ProbaD!$F:$F,MATCH("Chimie organică"&amp;"||"&amp;$B86,Date_ProbaD!$K:$K,0))),"-")</f>
        <v>9.6</v>
      </c>
      <c r="G86" s="16" t="str">
        <f>IFERROR(IF(ISBLANK(INDEX(Date_ProbaD!$G:$G,MATCH("Chimie organică"&amp;"||"&amp;$B86,Date_ProbaD!$K:$K,0))),"-",INDEX(Date_ProbaD!$G:$G,MATCH("Chimie organică"&amp;"||"&amp;$B86,Date_ProbaD!$K:$K,0))),"-")</f>
        <v>-</v>
      </c>
      <c r="H86" s="11" t="str">
        <f>IFERROR(IF(ISBLANK(INDEX(Date_ProbaD!$H:$H,MATCH("Chimie organică"&amp;"||"&amp;$B86,Date_ProbaD!$K:$K,0))),"-",INDEX(Date_ProbaD!$H:$H,MATCH("Chimie organică"&amp;"||"&amp;$B86,Date_ProbaD!$K:$K,0))),"-")</f>
        <v>-</v>
      </c>
      <c r="I86" s="16" t="str">
        <f>IFERROR(IF(ISBLANK(INDEX(Date_ProbaD!$I:$I,MATCH("Chimie organică"&amp;"||"&amp;$B86,Date_ProbaD!$K:$K,0))),"-",INDEX(Date_ProbaD!$I:$I,MATCH("Chimie organică"&amp;"||"&amp;$B86,Date_ProbaD!$K:$K,0))),"-")</f>
        <v>-</v>
      </c>
      <c r="J86" s="11" t="str">
        <f>IFERROR(IF(ISBLANK(INDEX(Date_ProbaD!$J:$J,MATCH("Chimie organică"&amp;"||"&amp;$B86,Date_ProbaD!$K:$K,0))),"-",INDEX(Date_ProbaD!$J:$J,MATCH("Chimie organică"&amp;"||"&amp;$B86,Date_ProbaD!$K:$K,0))),"-")</f>
        <v>-</v>
      </c>
      <c r="K86" s="11" t="str">
        <f t="shared" si="3"/>
        <v>-</v>
      </c>
    </row>
    <row r="87" spans="1:11" x14ac:dyDescent="0.2">
      <c r="A87" s="16">
        <v>18</v>
      </c>
      <c r="B87" s="17" t="s">
        <v>96</v>
      </c>
      <c r="C87" s="17" t="s">
        <v>97</v>
      </c>
      <c r="D87" s="16" t="s">
        <v>39</v>
      </c>
      <c r="E87" s="16">
        <f>IFERROR(IF(ISBLANK(INDEX(Date_ProbaD!$E:$E,MATCH("Chimie organică"&amp;"||"&amp;$B87,Date_ProbaD!$K:$K,0))),"-",INDEX(Date_ProbaD!$E:$E,MATCH("Chimie organică"&amp;"||"&amp;$B87,Date_ProbaD!$K:$K,0))),"-")</f>
        <v>1</v>
      </c>
      <c r="F87" s="11">
        <f>IFERROR(IF(ISBLANK(INDEX(Date_ProbaD!$F:$F,MATCH("Chimie organică"&amp;"||"&amp;$B87,Date_ProbaD!$K:$K,0))),"-",INDEX(Date_ProbaD!$F:$F,MATCH("Chimie organică"&amp;"||"&amp;$B87,Date_ProbaD!$K:$K,0))),"-")</f>
        <v>6.95</v>
      </c>
      <c r="G87" s="16">
        <f>IFERROR(IF(ISBLANK(INDEX(Date_ProbaD!$G:$G,MATCH("Chimie organică"&amp;"||"&amp;$B87,Date_ProbaD!$K:$K,0))),"-",INDEX(Date_ProbaD!$G:$G,MATCH("Chimie organică"&amp;"||"&amp;$B87,Date_ProbaD!$K:$K,0))),"-")</f>
        <v>1</v>
      </c>
      <c r="H87" s="11">
        <f>IFERROR(IF(ISBLANK(INDEX(Date_ProbaD!$H:$H,MATCH("Chimie organică"&amp;"||"&amp;$B87,Date_ProbaD!$K:$K,0))),"-",INDEX(Date_ProbaD!$H:$H,MATCH("Chimie organică"&amp;"||"&amp;$B87,Date_ProbaD!$K:$K,0))),"-")</f>
        <v>7.55</v>
      </c>
      <c r="I87" s="16" t="str">
        <f>IFERROR(IF(ISBLANK(INDEX(Date_ProbaD!$I:$I,MATCH("Chimie organică"&amp;"||"&amp;$B87,Date_ProbaD!$K:$K,0))),"-",INDEX(Date_ProbaD!$I:$I,MATCH("Chimie organică"&amp;"||"&amp;$B87,Date_ProbaD!$K:$K,0))),"-")</f>
        <v>-</v>
      </c>
      <c r="J87" s="11" t="str">
        <f>IFERROR(IF(ISBLANK(INDEX(Date_ProbaD!$J:$J,MATCH("Chimie organică"&amp;"||"&amp;$B87,Date_ProbaD!$K:$K,0))),"-",INDEX(Date_ProbaD!$J:$J,MATCH("Chimie organică"&amp;"||"&amp;$B87,Date_ProbaD!$K:$K,0))),"-")</f>
        <v>-</v>
      </c>
      <c r="K87" s="11" t="str">
        <f t="shared" si="3"/>
        <v>-</v>
      </c>
    </row>
    <row r="88" spans="1:11" x14ac:dyDescent="0.2">
      <c r="A88" s="16">
        <v>19</v>
      </c>
      <c r="B88" s="17" t="s">
        <v>86</v>
      </c>
      <c r="C88" s="17" t="s">
        <v>41</v>
      </c>
      <c r="D88" s="16" t="s">
        <v>42</v>
      </c>
      <c r="E88" s="16">
        <f>IFERROR(IF(ISBLANK(INDEX(Date_ProbaD!$E:$E,MATCH("Chimie organică"&amp;"||"&amp;$B88,Date_ProbaD!$K:$K,0))),"-",INDEX(Date_ProbaD!$E:$E,MATCH("Chimie organică"&amp;"||"&amp;$B88,Date_ProbaD!$K:$K,0))),"-")</f>
        <v>3</v>
      </c>
      <c r="F88" s="11">
        <f>IFERROR(IF(ISBLANK(INDEX(Date_ProbaD!$F:$F,MATCH("Chimie organică"&amp;"||"&amp;$B88,Date_ProbaD!$K:$K,0))),"-",INDEX(Date_ProbaD!$F:$F,MATCH("Chimie organică"&amp;"||"&amp;$B88,Date_ProbaD!$K:$K,0))),"-")</f>
        <v>9.0166666666666693</v>
      </c>
      <c r="G88" s="16" t="str">
        <f>IFERROR(IF(ISBLANK(INDEX(Date_ProbaD!$G:$G,MATCH("Chimie organică"&amp;"||"&amp;$B88,Date_ProbaD!$K:$K,0))),"-",INDEX(Date_ProbaD!$G:$G,MATCH("Chimie organică"&amp;"||"&amp;$B88,Date_ProbaD!$K:$K,0))),"-")</f>
        <v>-</v>
      </c>
      <c r="H88" s="11" t="str">
        <f>IFERROR(IF(ISBLANK(INDEX(Date_ProbaD!$H:$H,MATCH("Chimie organică"&amp;"||"&amp;$B88,Date_ProbaD!$K:$K,0))),"-",INDEX(Date_ProbaD!$H:$H,MATCH("Chimie organică"&amp;"||"&amp;$B88,Date_ProbaD!$K:$K,0))),"-")</f>
        <v>-</v>
      </c>
      <c r="I88" s="16" t="str">
        <f>IFERROR(IF(ISBLANK(INDEX(Date_ProbaD!$I:$I,MATCH("Chimie organică"&amp;"||"&amp;$B88,Date_ProbaD!$K:$K,0))),"-",INDEX(Date_ProbaD!$I:$I,MATCH("Chimie organică"&amp;"||"&amp;$B88,Date_ProbaD!$K:$K,0))),"-")</f>
        <v>-</v>
      </c>
      <c r="J88" s="11" t="str">
        <f>IFERROR(IF(ISBLANK(INDEX(Date_ProbaD!$J:$J,MATCH("Chimie organică"&amp;"||"&amp;$B88,Date_ProbaD!$K:$K,0))),"-",INDEX(Date_ProbaD!$J:$J,MATCH("Chimie organică"&amp;"||"&amp;$B88,Date_ProbaD!$K:$K,0))),"-")</f>
        <v>-</v>
      </c>
      <c r="K88" s="11" t="str">
        <f t="shared" si="3"/>
        <v>-</v>
      </c>
    </row>
    <row r="89" spans="1:11" x14ac:dyDescent="0.2">
      <c r="A89" s="16">
        <v>20</v>
      </c>
      <c r="B89" s="17" t="s">
        <v>87</v>
      </c>
      <c r="C89" s="17" t="s">
        <v>88</v>
      </c>
      <c r="D89" s="16" t="s">
        <v>42</v>
      </c>
      <c r="E89" s="16">
        <f>IFERROR(IF(ISBLANK(INDEX(Date_ProbaD!$E:$E,MATCH("Chimie organică"&amp;"||"&amp;$B89,Date_ProbaD!$K:$K,0))),"-",INDEX(Date_ProbaD!$E:$E,MATCH("Chimie organică"&amp;"||"&amp;$B89,Date_ProbaD!$K:$K,0))),"-")</f>
        <v>1</v>
      </c>
      <c r="F89" s="11">
        <f>IFERROR(IF(ISBLANK(INDEX(Date_ProbaD!$F:$F,MATCH("Chimie organică"&amp;"||"&amp;$B89,Date_ProbaD!$K:$K,0))),"-",INDEX(Date_ProbaD!$F:$F,MATCH("Chimie organică"&amp;"||"&amp;$B89,Date_ProbaD!$K:$K,0))),"-")</f>
        <v>9.75</v>
      </c>
      <c r="G89" s="16" t="str">
        <f>IFERROR(IF(ISBLANK(INDEX(Date_ProbaD!$G:$G,MATCH("Chimie organică"&amp;"||"&amp;$B89,Date_ProbaD!$K:$K,0))),"-",INDEX(Date_ProbaD!$G:$G,MATCH("Chimie organică"&amp;"||"&amp;$B89,Date_ProbaD!$K:$K,0))),"-")</f>
        <v>-</v>
      </c>
      <c r="H89" s="11" t="str">
        <f>IFERROR(IF(ISBLANK(INDEX(Date_ProbaD!$H:$H,MATCH("Chimie organică"&amp;"||"&amp;$B89,Date_ProbaD!$K:$K,0))),"-",INDEX(Date_ProbaD!$H:$H,MATCH("Chimie organică"&amp;"||"&amp;$B89,Date_ProbaD!$K:$K,0))),"-")</f>
        <v>-</v>
      </c>
      <c r="I89" s="16" t="str">
        <f>IFERROR(IF(ISBLANK(INDEX(Date_ProbaD!$I:$I,MATCH("Chimie organică"&amp;"||"&amp;$B89,Date_ProbaD!$K:$K,0))),"-",INDEX(Date_ProbaD!$I:$I,MATCH("Chimie organică"&amp;"||"&amp;$B89,Date_ProbaD!$K:$K,0))),"-")</f>
        <v>-</v>
      </c>
      <c r="J89" s="11" t="str">
        <f>IFERROR(IF(ISBLANK(INDEX(Date_ProbaD!$J:$J,MATCH("Chimie organică"&amp;"||"&amp;$B89,Date_ProbaD!$K:$K,0))),"-",INDEX(Date_ProbaD!$J:$J,MATCH("Chimie organică"&amp;"||"&amp;$B89,Date_ProbaD!$K:$K,0))),"-")</f>
        <v>-</v>
      </c>
      <c r="K89" s="11" t="str">
        <f t="shared" si="3"/>
        <v>-</v>
      </c>
    </row>
    <row r="90" spans="1:11" x14ac:dyDescent="0.2">
      <c r="A90" s="1" t="s">
        <v>120</v>
      </c>
      <c r="B90" s="1"/>
      <c r="C90" s="1"/>
      <c r="D90" s="1"/>
      <c r="E90" s="1"/>
      <c r="F90" s="1"/>
      <c r="G90" s="1"/>
      <c r="H90" s="1"/>
      <c r="I90" s="1"/>
      <c r="J90" s="1"/>
      <c r="K90" s="1"/>
    </row>
    <row r="91" spans="1:11" ht="28" x14ac:dyDescent="0.2">
      <c r="A91" s="12" t="s">
        <v>100</v>
      </c>
      <c r="B91" s="12" t="s">
        <v>22</v>
      </c>
      <c r="C91" s="12" t="s">
        <v>23</v>
      </c>
      <c r="D91" s="12" t="s">
        <v>24</v>
      </c>
      <c r="E91" s="12" t="s">
        <v>135</v>
      </c>
      <c r="F91" s="12" t="s">
        <v>136</v>
      </c>
      <c r="G91" s="12" t="s">
        <v>137</v>
      </c>
      <c r="H91" s="12" t="s">
        <v>138</v>
      </c>
      <c r="I91" s="12" t="s">
        <v>139</v>
      </c>
      <c r="J91" s="12" t="s">
        <v>140</v>
      </c>
      <c r="K91" s="12" t="s">
        <v>103</v>
      </c>
    </row>
    <row r="92" spans="1:11" x14ac:dyDescent="0.2">
      <c r="A92" s="16">
        <v>1</v>
      </c>
      <c r="B92" s="17" t="s">
        <v>96</v>
      </c>
      <c r="C92" s="17" t="s">
        <v>97</v>
      </c>
      <c r="D92" s="16" t="s">
        <v>39</v>
      </c>
      <c r="E92" s="16" t="str">
        <f>IFERROR(IF(ISBLANK(INDEX(Date_ProbaD!$E:$E,MATCH("Economie"&amp;"||"&amp;$B92,Date_ProbaD!$K:$K,0))),"-",INDEX(Date_ProbaD!$E:$E,MATCH("Economie"&amp;"||"&amp;$B92,Date_ProbaD!$K:$K,0))),"-")</f>
        <v>-</v>
      </c>
      <c r="F92" s="11" t="str">
        <f>IFERROR(IF(ISBLANK(INDEX(Date_ProbaD!$F:$F,MATCH("Economie"&amp;"||"&amp;$B92,Date_ProbaD!$K:$K,0))),"-",INDEX(Date_ProbaD!$F:$F,MATCH("Economie"&amp;"||"&amp;$B92,Date_ProbaD!$K:$K,0))),"-")</f>
        <v>-</v>
      </c>
      <c r="G92" s="16" t="str">
        <f>IFERROR(IF(ISBLANK(INDEX(Date_ProbaD!$G:$G,MATCH("Economie"&amp;"||"&amp;$B92,Date_ProbaD!$K:$K,0))),"-",INDEX(Date_ProbaD!$G:$G,MATCH("Economie"&amp;"||"&amp;$B92,Date_ProbaD!$K:$K,0))),"-")</f>
        <v>-</v>
      </c>
      <c r="H92" s="11" t="str">
        <f>IFERROR(IF(ISBLANK(INDEX(Date_ProbaD!$H:$H,MATCH("Economie"&amp;"||"&amp;$B92,Date_ProbaD!$K:$K,0))),"-",INDEX(Date_ProbaD!$H:$H,MATCH("Economie"&amp;"||"&amp;$B92,Date_ProbaD!$K:$K,0))),"-")</f>
        <v>-</v>
      </c>
      <c r="I92" s="16">
        <f>IFERROR(IF(ISBLANK(INDEX(Date_ProbaD!$I:$I,MATCH("Economie"&amp;"||"&amp;$B92,Date_ProbaD!$K:$K,0))),"-",INDEX(Date_ProbaD!$I:$I,MATCH("Economie"&amp;"||"&amp;$B92,Date_ProbaD!$K:$K,0))),"-")</f>
        <v>1</v>
      </c>
      <c r="J92" s="11">
        <f>IFERROR(IF(ISBLANK(INDEX(Date_ProbaD!$J:$J,MATCH("Economie"&amp;"||"&amp;$B92,Date_ProbaD!$K:$K,0))),"-",INDEX(Date_ProbaD!$J:$J,MATCH("Economie"&amp;"||"&amp;$B92,Date_ProbaD!$K:$K,0))),"-")</f>
        <v>4.5</v>
      </c>
      <c r="K92" s="11" t="str">
        <f>IFERROR(ROUND(J92-F92,2),"-")</f>
        <v>-</v>
      </c>
    </row>
    <row r="93" spans="1:11" x14ac:dyDescent="0.2">
      <c r="A93" s="16">
        <v>2</v>
      </c>
      <c r="B93" s="17" t="s">
        <v>46</v>
      </c>
      <c r="C93" s="17" t="s">
        <v>41</v>
      </c>
      <c r="D93" s="16" t="s">
        <v>42</v>
      </c>
      <c r="E93" s="16">
        <f>IFERROR(IF(ISBLANK(INDEX(Date_ProbaD!$E:$E,MATCH("Economie"&amp;"||"&amp;$B93,Date_ProbaD!$K:$K,0))),"-",INDEX(Date_ProbaD!$E:$E,MATCH("Economie"&amp;"||"&amp;$B93,Date_ProbaD!$K:$K,0))),"-")</f>
        <v>1</v>
      </c>
      <c r="F93" s="11">
        <f>IFERROR(IF(ISBLANK(INDEX(Date_ProbaD!$F:$F,MATCH("Economie"&amp;"||"&amp;$B93,Date_ProbaD!$K:$K,0))),"-",INDEX(Date_ProbaD!$F:$F,MATCH("Economie"&amp;"||"&amp;$B93,Date_ProbaD!$K:$K,0))),"-")</f>
        <v>9</v>
      </c>
      <c r="G93" s="16">
        <f>IFERROR(IF(ISBLANK(INDEX(Date_ProbaD!$G:$G,MATCH("Economie"&amp;"||"&amp;$B93,Date_ProbaD!$K:$K,0))),"-",INDEX(Date_ProbaD!$G:$G,MATCH("Economie"&amp;"||"&amp;$B93,Date_ProbaD!$K:$K,0))),"-")</f>
        <v>1</v>
      </c>
      <c r="H93" s="11">
        <f>IFERROR(IF(ISBLANK(INDEX(Date_ProbaD!$H:$H,MATCH("Economie"&amp;"||"&amp;$B93,Date_ProbaD!$K:$K,0))),"-",INDEX(Date_ProbaD!$H:$H,MATCH("Economie"&amp;"||"&amp;$B93,Date_ProbaD!$K:$K,0))),"-")</f>
        <v>7.5</v>
      </c>
      <c r="I93" s="16" t="str">
        <f>IFERROR(IF(ISBLANK(INDEX(Date_ProbaD!$I:$I,MATCH("Economie"&amp;"||"&amp;$B93,Date_ProbaD!$K:$K,0))),"-",INDEX(Date_ProbaD!$I:$I,MATCH("Economie"&amp;"||"&amp;$B93,Date_ProbaD!$K:$K,0))),"-")</f>
        <v>-</v>
      </c>
      <c r="J93" s="11" t="str">
        <f>IFERROR(IF(ISBLANK(INDEX(Date_ProbaD!$J:$J,MATCH("Economie"&amp;"||"&amp;$B93,Date_ProbaD!$K:$K,0))),"-",INDEX(Date_ProbaD!$J:$J,MATCH("Economie"&amp;"||"&amp;$B93,Date_ProbaD!$K:$K,0))),"-")</f>
        <v>-</v>
      </c>
      <c r="K93" s="11" t="str">
        <f>IFERROR(ROUND(J93-F93,2),"-")</f>
        <v>-</v>
      </c>
    </row>
    <row r="94" spans="1:11" x14ac:dyDescent="0.2">
      <c r="A94" s="16">
        <v>3</v>
      </c>
      <c r="B94" s="17" t="s">
        <v>49</v>
      </c>
      <c r="C94" s="17" t="s">
        <v>41</v>
      </c>
      <c r="D94" s="16" t="s">
        <v>42</v>
      </c>
      <c r="E94" s="16">
        <f>IFERROR(IF(ISBLANK(INDEX(Date_ProbaD!$E:$E,MATCH("Economie"&amp;"||"&amp;$B94,Date_ProbaD!$K:$K,0))),"-",INDEX(Date_ProbaD!$E:$E,MATCH("Economie"&amp;"||"&amp;$B94,Date_ProbaD!$K:$K,0))),"-")</f>
        <v>1</v>
      </c>
      <c r="F94" s="11">
        <f>IFERROR(IF(ISBLANK(INDEX(Date_ProbaD!$F:$F,MATCH("Economie"&amp;"||"&amp;$B94,Date_ProbaD!$K:$K,0))),"-",INDEX(Date_ProbaD!$F:$F,MATCH("Economie"&amp;"||"&amp;$B94,Date_ProbaD!$K:$K,0))),"-")</f>
        <v>6.5</v>
      </c>
      <c r="G94" s="16" t="str">
        <f>IFERROR(IF(ISBLANK(INDEX(Date_ProbaD!$G:$G,MATCH("Economie"&amp;"||"&amp;$B94,Date_ProbaD!$K:$K,0))),"-",INDEX(Date_ProbaD!$G:$G,MATCH("Economie"&amp;"||"&amp;$B94,Date_ProbaD!$K:$K,0))),"-")</f>
        <v>-</v>
      </c>
      <c r="H94" s="11" t="str">
        <f>IFERROR(IF(ISBLANK(INDEX(Date_ProbaD!$H:$H,MATCH("Economie"&amp;"||"&amp;$B94,Date_ProbaD!$K:$K,0))),"-",INDEX(Date_ProbaD!$H:$H,MATCH("Economie"&amp;"||"&amp;$B94,Date_ProbaD!$K:$K,0))),"-")</f>
        <v>-</v>
      </c>
      <c r="I94" s="16" t="str">
        <f>IFERROR(IF(ISBLANK(INDEX(Date_ProbaD!$I:$I,MATCH("Economie"&amp;"||"&amp;$B94,Date_ProbaD!$K:$K,0))),"-",INDEX(Date_ProbaD!$I:$I,MATCH("Economie"&amp;"||"&amp;$B94,Date_ProbaD!$K:$K,0))),"-")</f>
        <v>-</v>
      </c>
      <c r="J94" s="11" t="str">
        <f>IFERROR(IF(ISBLANK(INDEX(Date_ProbaD!$J:$J,MATCH("Economie"&amp;"||"&amp;$B94,Date_ProbaD!$K:$K,0))),"-",INDEX(Date_ProbaD!$J:$J,MATCH("Economie"&amp;"||"&amp;$B94,Date_ProbaD!$K:$K,0))),"-")</f>
        <v>-</v>
      </c>
      <c r="K94" s="11" t="str">
        <f>IFERROR(ROUND(J94-F94,2),"-")</f>
        <v>-</v>
      </c>
    </row>
    <row r="95" spans="1:11" x14ac:dyDescent="0.2">
      <c r="A95" s="1" t="s">
        <v>121</v>
      </c>
      <c r="B95" s="1"/>
      <c r="C95" s="1"/>
      <c r="D95" s="1"/>
      <c r="E95" s="1"/>
      <c r="F95" s="1"/>
      <c r="G95" s="1"/>
      <c r="H95" s="1"/>
      <c r="I95" s="1"/>
      <c r="J95" s="1"/>
      <c r="K95" s="1"/>
    </row>
    <row r="96" spans="1:11" ht="28" x14ac:dyDescent="0.2">
      <c r="A96" s="12" t="s">
        <v>100</v>
      </c>
      <c r="B96" s="12" t="s">
        <v>22</v>
      </c>
      <c r="C96" s="12" t="s">
        <v>23</v>
      </c>
      <c r="D96" s="12" t="s">
        <v>24</v>
      </c>
      <c r="E96" s="12" t="s">
        <v>135</v>
      </c>
      <c r="F96" s="12" t="s">
        <v>136</v>
      </c>
      <c r="G96" s="12" t="s">
        <v>137</v>
      </c>
      <c r="H96" s="12" t="s">
        <v>138</v>
      </c>
      <c r="I96" s="12" t="s">
        <v>139</v>
      </c>
      <c r="J96" s="12" t="s">
        <v>140</v>
      </c>
      <c r="K96" s="12" t="s">
        <v>103</v>
      </c>
    </row>
    <row r="97" spans="1:11" x14ac:dyDescent="0.2">
      <c r="A97" s="16">
        <v>1</v>
      </c>
      <c r="B97" s="17" t="s">
        <v>45</v>
      </c>
      <c r="C97" s="17" t="s">
        <v>41</v>
      </c>
      <c r="D97" s="16" t="s">
        <v>42</v>
      </c>
      <c r="E97" s="16">
        <f>IFERROR(IF(ISBLANK(INDEX(Date_ProbaD!$E:$E,MATCH("Filosofie"&amp;"||"&amp;$B97,Date_ProbaD!$K:$K,0))),"-",INDEX(Date_ProbaD!$E:$E,MATCH("Filosofie"&amp;"||"&amp;$B97,Date_ProbaD!$K:$K,0))),"-")</f>
        <v>2</v>
      </c>
      <c r="F97" s="11">
        <f>IFERROR(IF(ISBLANK(INDEX(Date_ProbaD!$F:$F,MATCH("Filosofie"&amp;"||"&amp;$B97,Date_ProbaD!$K:$K,0))),"-",INDEX(Date_ProbaD!$F:$F,MATCH("Filosofie"&amp;"||"&amp;$B97,Date_ProbaD!$K:$K,0))),"-")</f>
        <v>9.4</v>
      </c>
      <c r="G97" s="16" t="str">
        <f>IFERROR(IF(ISBLANK(INDEX(Date_ProbaD!$G:$G,MATCH("Filosofie"&amp;"||"&amp;$B97,Date_ProbaD!$K:$K,0))),"-",INDEX(Date_ProbaD!$G:$G,MATCH("Filosofie"&amp;"||"&amp;$B97,Date_ProbaD!$K:$K,0))),"-")</f>
        <v>-</v>
      </c>
      <c r="H97" s="11" t="str">
        <f>IFERROR(IF(ISBLANK(INDEX(Date_ProbaD!$H:$H,MATCH("Filosofie"&amp;"||"&amp;$B97,Date_ProbaD!$K:$K,0))),"-",INDEX(Date_ProbaD!$H:$H,MATCH("Filosofie"&amp;"||"&amp;$B97,Date_ProbaD!$K:$K,0))),"-")</f>
        <v>-</v>
      </c>
      <c r="I97" s="16" t="str">
        <f>IFERROR(IF(ISBLANK(INDEX(Date_ProbaD!$I:$I,MATCH("Filosofie"&amp;"||"&amp;$B97,Date_ProbaD!$K:$K,0))),"-",INDEX(Date_ProbaD!$I:$I,MATCH("Filosofie"&amp;"||"&amp;$B97,Date_ProbaD!$K:$K,0))),"-")</f>
        <v>-</v>
      </c>
      <c r="J97" s="11" t="str">
        <f>IFERROR(IF(ISBLANK(INDEX(Date_ProbaD!$J:$J,MATCH("Filosofie"&amp;"||"&amp;$B97,Date_ProbaD!$K:$K,0))),"-",INDEX(Date_ProbaD!$J:$J,MATCH("Filosofie"&amp;"||"&amp;$B97,Date_ProbaD!$K:$K,0))),"-")</f>
        <v>-</v>
      </c>
      <c r="K97" s="11" t="str">
        <f>IFERROR(ROUND(J97-F97,2),"-")</f>
        <v>-</v>
      </c>
    </row>
    <row r="98" spans="1:11" x14ac:dyDescent="0.2">
      <c r="A98" s="16">
        <v>2</v>
      </c>
      <c r="B98" s="17" t="s">
        <v>48</v>
      </c>
      <c r="C98" s="17" t="s">
        <v>41</v>
      </c>
      <c r="D98" s="16" t="s">
        <v>42</v>
      </c>
      <c r="E98" s="16">
        <f>IFERROR(IF(ISBLANK(INDEX(Date_ProbaD!$E:$E,MATCH("Filosofie"&amp;"||"&amp;$B98,Date_ProbaD!$K:$K,0))),"-",INDEX(Date_ProbaD!$E:$E,MATCH("Filosofie"&amp;"||"&amp;$B98,Date_ProbaD!$K:$K,0))),"-")</f>
        <v>1</v>
      </c>
      <c r="F98" s="11">
        <f>IFERROR(IF(ISBLANK(INDEX(Date_ProbaD!$F:$F,MATCH("Filosofie"&amp;"||"&amp;$B98,Date_ProbaD!$K:$K,0))),"-",INDEX(Date_ProbaD!$F:$F,MATCH("Filosofie"&amp;"||"&amp;$B98,Date_ProbaD!$K:$K,0))),"-")</f>
        <v>7.55</v>
      </c>
      <c r="G98" s="16" t="str">
        <f>IFERROR(IF(ISBLANK(INDEX(Date_ProbaD!$G:$G,MATCH("Filosofie"&amp;"||"&amp;$B98,Date_ProbaD!$K:$K,0))),"-",INDEX(Date_ProbaD!$G:$G,MATCH("Filosofie"&amp;"||"&amp;$B98,Date_ProbaD!$K:$K,0))),"-")</f>
        <v>-</v>
      </c>
      <c r="H98" s="11" t="str">
        <f>IFERROR(IF(ISBLANK(INDEX(Date_ProbaD!$H:$H,MATCH("Filosofie"&amp;"||"&amp;$B98,Date_ProbaD!$K:$K,0))),"-",INDEX(Date_ProbaD!$H:$H,MATCH("Filosofie"&amp;"||"&amp;$B98,Date_ProbaD!$K:$K,0))),"-")</f>
        <v>-</v>
      </c>
      <c r="I98" s="16" t="str">
        <f>IFERROR(IF(ISBLANK(INDEX(Date_ProbaD!$I:$I,MATCH("Filosofie"&amp;"||"&amp;$B98,Date_ProbaD!$K:$K,0))),"-",INDEX(Date_ProbaD!$I:$I,MATCH("Filosofie"&amp;"||"&amp;$B98,Date_ProbaD!$K:$K,0))),"-")</f>
        <v>-</v>
      </c>
      <c r="J98" s="11" t="str">
        <f>IFERROR(IF(ISBLANK(INDEX(Date_ProbaD!$J:$J,MATCH("Filosofie"&amp;"||"&amp;$B98,Date_ProbaD!$K:$K,0))),"-",INDEX(Date_ProbaD!$J:$J,MATCH("Filosofie"&amp;"||"&amp;$B98,Date_ProbaD!$K:$K,0))),"-")</f>
        <v>-</v>
      </c>
      <c r="K98" s="11" t="str">
        <f>IFERROR(ROUND(J98-F98,2),"-")</f>
        <v>-</v>
      </c>
    </row>
    <row r="99" spans="1:11" x14ac:dyDescent="0.2">
      <c r="A99" s="16">
        <v>3</v>
      </c>
      <c r="B99" s="17" t="s">
        <v>86</v>
      </c>
      <c r="C99" s="17" t="s">
        <v>41</v>
      </c>
      <c r="D99" s="16" t="s">
        <v>42</v>
      </c>
      <c r="E99" s="16">
        <f>IFERROR(IF(ISBLANK(INDEX(Date_ProbaD!$E:$E,MATCH("Filosofie"&amp;"||"&amp;$B99,Date_ProbaD!$K:$K,0))),"-",INDEX(Date_ProbaD!$E:$E,MATCH("Filosofie"&amp;"||"&amp;$B99,Date_ProbaD!$K:$K,0))),"-")</f>
        <v>1</v>
      </c>
      <c r="F99" s="11">
        <f>IFERROR(IF(ISBLANK(INDEX(Date_ProbaD!$F:$F,MATCH("Filosofie"&amp;"||"&amp;$B99,Date_ProbaD!$K:$K,0))),"-",INDEX(Date_ProbaD!$F:$F,MATCH("Filosofie"&amp;"||"&amp;$B99,Date_ProbaD!$K:$K,0))),"-")</f>
        <v>5.5</v>
      </c>
      <c r="G99" s="16">
        <f>IFERROR(IF(ISBLANK(INDEX(Date_ProbaD!$G:$G,MATCH("Filosofie"&amp;"||"&amp;$B99,Date_ProbaD!$K:$K,0))),"-",INDEX(Date_ProbaD!$G:$G,MATCH("Filosofie"&amp;"||"&amp;$B99,Date_ProbaD!$K:$K,0))),"-")</f>
        <v>1</v>
      </c>
      <c r="H99" s="11">
        <f>IFERROR(IF(ISBLANK(INDEX(Date_ProbaD!$H:$H,MATCH("Filosofie"&amp;"||"&amp;$B99,Date_ProbaD!$K:$K,0))),"-",INDEX(Date_ProbaD!$H:$H,MATCH("Filosofie"&amp;"||"&amp;$B99,Date_ProbaD!$K:$K,0))),"-")</f>
        <v>8.65</v>
      </c>
      <c r="I99" s="16" t="str">
        <f>IFERROR(IF(ISBLANK(INDEX(Date_ProbaD!$I:$I,MATCH("Filosofie"&amp;"||"&amp;$B99,Date_ProbaD!$K:$K,0))),"-",INDEX(Date_ProbaD!$I:$I,MATCH("Filosofie"&amp;"||"&amp;$B99,Date_ProbaD!$K:$K,0))),"-")</f>
        <v>-</v>
      </c>
      <c r="J99" s="11" t="str">
        <f>IFERROR(IF(ISBLANK(INDEX(Date_ProbaD!$J:$J,MATCH("Filosofie"&amp;"||"&amp;$B99,Date_ProbaD!$K:$K,0))),"-",INDEX(Date_ProbaD!$J:$J,MATCH("Filosofie"&amp;"||"&amp;$B99,Date_ProbaD!$K:$K,0))),"-")</f>
        <v>-</v>
      </c>
      <c r="K99" s="11" t="str">
        <f>IFERROR(ROUND(J99-F99,2),"-")</f>
        <v>-</v>
      </c>
    </row>
    <row r="100" spans="1:11" x14ac:dyDescent="0.2">
      <c r="A100" s="16">
        <v>4</v>
      </c>
      <c r="B100" s="17" t="s">
        <v>44</v>
      </c>
      <c r="C100" s="17" t="s">
        <v>41</v>
      </c>
      <c r="D100" s="16" t="s">
        <v>42</v>
      </c>
      <c r="E100" s="16" t="str">
        <f>IFERROR(IF(ISBLANK(INDEX(Date_ProbaD!$E:$E,MATCH("Filosofie"&amp;"||"&amp;$B100,Date_ProbaD!$K:$K,0))),"-",INDEX(Date_ProbaD!$E:$E,MATCH("Filosofie"&amp;"||"&amp;$B100,Date_ProbaD!$K:$K,0))),"-")</f>
        <v>-</v>
      </c>
      <c r="F100" s="11" t="str">
        <f>IFERROR(IF(ISBLANK(INDEX(Date_ProbaD!$F:$F,MATCH("Filosofie"&amp;"||"&amp;$B100,Date_ProbaD!$K:$K,0))),"-",INDEX(Date_ProbaD!$F:$F,MATCH("Filosofie"&amp;"||"&amp;$B100,Date_ProbaD!$K:$K,0))),"-")</f>
        <v>-</v>
      </c>
      <c r="G100" s="16">
        <f>IFERROR(IF(ISBLANK(INDEX(Date_ProbaD!$G:$G,MATCH("Filosofie"&amp;"||"&amp;$B100,Date_ProbaD!$K:$K,0))),"-",INDEX(Date_ProbaD!$G:$G,MATCH("Filosofie"&amp;"||"&amp;$B100,Date_ProbaD!$K:$K,0))),"-")</f>
        <v>1</v>
      </c>
      <c r="H100" s="11">
        <f>IFERROR(IF(ISBLANK(INDEX(Date_ProbaD!$H:$H,MATCH("Filosofie"&amp;"||"&amp;$B100,Date_ProbaD!$K:$K,0))),"-",INDEX(Date_ProbaD!$H:$H,MATCH("Filosofie"&amp;"||"&amp;$B100,Date_ProbaD!$K:$K,0))),"-")</f>
        <v>10</v>
      </c>
      <c r="I100" s="16" t="str">
        <f>IFERROR(IF(ISBLANK(INDEX(Date_ProbaD!$I:$I,MATCH("Filosofie"&amp;"||"&amp;$B100,Date_ProbaD!$K:$K,0))),"-",INDEX(Date_ProbaD!$I:$I,MATCH("Filosofie"&amp;"||"&amp;$B100,Date_ProbaD!$K:$K,0))),"-")</f>
        <v>-</v>
      </c>
      <c r="J100" s="11" t="str">
        <f>IFERROR(IF(ISBLANK(INDEX(Date_ProbaD!$J:$J,MATCH("Filosofie"&amp;"||"&amp;$B100,Date_ProbaD!$K:$K,0))),"-",INDEX(Date_ProbaD!$J:$J,MATCH("Filosofie"&amp;"||"&amp;$B100,Date_ProbaD!$K:$K,0))),"-")</f>
        <v>-</v>
      </c>
      <c r="K100" s="11" t="str">
        <f>IFERROR(ROUND(J100-F100,2),"-")</f>
        <v>-</v>
      </c>
    </row>
    <row r="101" spans="1:11" x14ac:dyDescent="0.2">
      <c r="A101" s="16">
        <v>5</v>
      </c>
      <c r="B101" s="17" t="s">
        <v>96</v>
      </c>
      <c r="C101" s="17" t="s">
        <v>97</v>
      </c>
      <c r="D101" s="16" t="s">
        <v>39</v>
      </c>
      <c r="E101" s="16" t="str">
        <f>IFERROR(IF(ISBLANK(INDEX(Date_ProbaD!$E:$E,MATCH("Filosofie"&amp;"||"&amp;$B101,Date_ProbaD!$K:$K,0))),"-",INDEX(Date_ProbaD!$E:$E,MATCH("Filosofie"&amp;"||"&amp;$B101,Date_ProbaD!$K:$K,0))),"-")</f>
        <v>-</v>
      </c>
      <c r="F101" s="11" t="str">
        <f>IFERROR(IF(ISBLANK(INDEX(Date_ProbaD!$F:$F,MATCH("Filosofie"&amp;"||"&amp;$B101,Date_ProbaD!$K:$K,0))),"-",INDEX(Date_ProbaD!$F:$F,MATCH("Filosofie"&amp;"||"&amp;$B101,Date_ProbaD!$K:$K,0))),"-")</f>
        <v>-</v>
      </c>
      <c r="G101" s="16">
        <f>IFERROR(IF(ISBLANK(INDEX(Date_ProbaD!$G:$G,MATCH("Filosofie"&amp;"||"&amp;$B101,Date_ProbaD!$K:$K,0))),"-",INDEX(Date_ProbaD!$G:$G,MATCH("Filosofie"&amp;"||"&amp;$B101,Date_ProbaD!$K:$K,0))),"-")</f>
        <v>1</v>
      </c>
      <c r="H101" s="11">
        <f>IFERROR(IF(ISBLANK(INDEX(Date_ProbaD!$H:$H,MATCH("Filosofie"&amp;"||"&amp;$B101,Date_ProbaD!$K:$K,0))),"-",INDEX(Date_ProbaD!$H:$H,MATCH("Filosofie"&amp;"||"&amp;$B101,Date_ProbaD!$K:$K,0))),"-")</f>
        <v>7.75</v>
      </c>
      <c r="I101" s="16" t="str">
        <f>IFERROR(IF(ISBLANK(INDEX(Date_ProbaD!$I:$I,MATCH("Filosofie"&amp;"||"&amp;$B101,Date_ProbaD!$K:$K,0))),"-",INDEX(Date_ProbaD!$I:$I,MATCH("Filosofie"&amp;"||"&amp;$B101,Date_ProbaD!$K:$K,0))),"-")</f>
        <v>-</v>
      </c>
      <c r="J101" s="11" t="str">
        <f>IFERROR(IF(ISBLANK(INDEX(Date_ProbaD!$J:$J,MATCH("Filosofie"&amp;"||"&amp;$B101,Date_ProbaD!$K:$K,0))),"-",INDEX(Date_ProbaD!$J:$J,MATCH("Filosofie"&amp;"||"&amp;$B101,Date_ProbaD!$K:$K,0))),"-")</f>
        <v>-</v>
      </c>
      <c r="K101" s="11" t="str">
        <f>IFERROR(ROUND(J101-F101,2),"-")</f>
        <v>-</v>
      </c>
    </row>
    <row r="102" spans="1:11" x14ac:dyDescent="0.2">
      <c r="A102" s="1" t="s">
        <v>122</v>
      </c>
      <c r="B102" s="1"/>
      <c r="C102" s="1"/>
      <c r="D102" s="1"/>
      <c r="E102" s="1"/>
      <c r="F102" s="1"/>
      <c r="G102" s="1"/>
      <c r="H102" s="1"/>
      <c r="I102" s="1"/>
      <c r="J102" s="1"/>
      <c r="K102" s="1"/>
    </row>
    <row r="103" spans="1:11" ht="28" x14ac:dyDescent="0.2">
      <c r="A103" s="12" t="s">
        <v>100</v>
      </c>
      <c r="B103" s="12" t="s">
        <v>22</v>
      </c>
      <c r="C103" s="12" t="s">
        <v>23</v>
      </c>
      <c r="D103" s="12" t="s">
        <v>24</v>
      </c>
      <c r="E103" s="12" t="s">
        <v>135</v>
      </c>
      <c r="F103" s="12" t="s">
        <v>136</v>
      </c>
      <c r="G103" s="12" t="s">
        <v>137</v>
      </c>
      <c r="H103" s="12" t="s">
        <v>138</v>
      </c>
      <c r="I103" s="12" t="s">
        <v>139</v>
      </c>
      <c r="J103" s="12" t="s">
        <v>140</v>
      </c>
      <c r="K103" s="12" t="s">
        <v>103</v>
      </c>
    </row>
    <row r="104" spans="1:11" x14ac:dyDescent="0.2">
      <c r="A104" s="16">
        <v>1</v>
      </c>
      <c r="B104" s="17" t="s">
        <v>76</v>
      </c>
      <c r="C104" s="17" t="s">
        <v>41</v>
      </c>
      <c r="D104" s="16" t="s">
        <v>42</v>
      </c>
      <c r="E104" s="16" t="str">
        <f>IFERROR(IF(ISBLANK(INDEX(Date_ProbaD!$E:$E,MATCH("Fizică TEH"&amp;"||"&amp;$B104,Date_ProbaD!$K:$K,0))),"-",INDEX(Date_ProbaD!$E:$E,MATCH("Fizică TEH"&amp;"||"&amp;$B104,Date_ProbaD!$K:$K,0))),"-")</f>
        <v>-</v>
      </c>
      <c r="F104" s="11" t="str">
        <f>IFERROR(IF(ISBLANK(INDEX(Date_ProbaD!$F:$F,MATCH("Fizică TEH"&amp;"||"&amp;$B104,Date_ProbaD!$K:$K,0))),"-",INDEX(Date_ProbaD!$F:$F,MATCH("Fizică TEH"&amp;"||"&amp;$B104,Date_ProbaD!$K:$K,0))),"-")</f>
        <v>-</v>
      </c>
      <c r="G104" s="16" t="str">
        <f>IFERROR(IF(ISBLANK(INDEX(Date_ProbaD!$G:$G,MATCH("Fizică TEH"&amp;"||"&amp;$B104,Date_ProbaD!$K:$K,0))),"-",INDEX(Date_ProbaD!$G:$G,MATCH("Fizică TEH"&amp;"||"&amp;$B104,Date_ProbaD!$K:$K,0))),"-")</f>
        <v>-</v>
      </c>
      <c r="H104" s="11" t="str">
        <f>IFERROR(IF(ISBLANK(INDEX(Date_ProbaD!$H:$H,MATCH("Fizică TEH"&amp;"||"&amp;$B104,Date_ProbaD!$K:$K,0))),"-",INDEX(Date_ProbaD!$H:$H,MATCH("Fizică TEH"&amp;"||"&amp;$B104,Date_ProbaD!$K:$K,0))),"-")</f>
        <v>-</v>
      </c>
      <c r="I104" s="16">
        <f>IFERROR(IF(ISBLANK(INDEX(Date_ProbaD!$I:$I,MATCH("Fizică TEH"&amp;"||"&amp;$B104,Date_ProbaD!$K:$K,0))),"-",INDEX(Date_ProbaD!$I:$I,MATCH("Fizică TEH"&amp;"||"&amp;$B104,Date_ProbaD!$K:$K,0))),"-")</f>
        <v>1</v>
      </c>
      <c r="J104" s="11">
        <f>IFERROR(IF(ISBLANK(INDEX(Date_ProbaD!$J:$J,MATCH("Fizică TEH"&amp;"||"&amp;$B104,Date_ProbaD!$K:$K,0))),"-",INDEX(Date_ProbaD!$J:$J,MATCH("Fizică TEH"&amp;"||"&amp;$B104,Date_ProbaD!$K:$K,0))),"-")</f>
        <v>9.6999999999999993</v>
      </c>
      <c r="K104" s="11" t="str">
        <f t="shared" ref="K104:K111" si="4">IFERROR(ROUND(J104-F104,2),"-")</f>
        <v>-</v>
      </c>
    </row>
    <row r="105" spans="1:11" x14ac:dyDescent="0.2">
      <c r="A105" s="16">
        <v>2</v>
      </c>
      <c r="B105" s="17" t="s">
        <v>78</v>
      </c>
      <c r="C105" s="17" t="s">
        <v>41</v>
      </c>
      <c r="D105" s="16" t="s">
        <v>42</v>
      </c>
      <c r="E105" s="16" t="str">
        <f>IFERROR(IF(ISBLANK(INDEX(Date_ProbaD!$E:$E,MATCH("Fizică TEH"&amp;"||"&amp;$B105,Date_ProbaD!$K:$K,0))),"-",INDEX(Date_ProbaD!$E:$E,MATCH("Fizică TEH"&amp;"||"&amp;$B105,Date_ProbaD!$K:$K,0))),"-")</f>
        <v>-</v>
      </c>
      <c r="F105" s="11" t="str">
        <f>IFERROR(IF(ISBLANK(INDEX(Date_ProbaD!$F:$F,MATCH("Fizică TEH"&amp;"||"&amp;$B105,Date_ProbaD!$K:$K,0))),"-",INDEX(Date_ProbaD!$F:$F,MATCH("Fizică TEH"&amp;"||"&amp;$B105,Date_ProbaD!$K:$K,0))),"-")</f>
        <v>-</v>
      </c>
      <c r="G105" s="16" t="str">
        <f>IFERROR(IF(ISBLANK(INDEX(Date_ProbaD!$G:$G,MATCH("Fizică TEH"&amp;"||"&amp;$B105,Date_ProbaD!$K:$K,0))),"-",INDEX(Date_ProbaD!$G:$G,MATCH("Fizică TEH"&amp;"||"&amp;$B105,Date_ProbaD!$K:$K,0))),"-")</f>
        <v>-</v>
      </c>
      <c r="H105" s="11" t="str">
        <f>IFERROR(IF(ISBLANK(INDEX(Date_ProbaD!$H:$H,MATCH("Fizică TEH"&amp;"||"&amp;$B105,Date_ProbaD!$K:$K,0))),"-",INDEX(Date_ProbaD!$H:$H,MATCH("Fizică TEH"&amp;"||"&amp;$B105,Date_ProbaD!$K:$K,0))),"-")</f>
        <v>-</v>
      </c>
      <c r="I105" s="16">
        <f>IFERROR(IF(ISBLANK(INDEX(Date_ProbaD!$I:$I,MATCH("Fizică TEH"&amp;"||"&amp;$B105,Date_ProbaD!$K:$K,0))),"-",INDEX(Date_ProbaD!$I:$I,MATCH("Fizică TEH"&amp;"||"&amp;$B105,Date_ProbaD!$K:$K,0))),"-")</f>
        <v>2</v>
      </c>
      <c r="J105" s="11">
        <f>IFERROR(IF(ISBLANK(INDEX(Date_ProbaD!$J:$J,MATCH("Fizică TEH"&amp;"||"&amp;$B105,Date_ProbaD!$K:$K,0))),"-",INDEX(Date_ProbaD!$J:$J,MATCH("Fizică TEH"&amp;"||"&amp;$B105,Date_ProbaD!$K:$K,0))),"-")</f>
        <v>8.75</v>
      </c>
      <c r="K105" s="11" t="str">
        <f t="shared" si="4"/>
        <v>-</v>
      </c>
    </row>
    <row r="106" spans="1:11" x14ac:dyDescent="0.2">
      <c r="A106" s="16">
        <v>3</v>
      </c>
      <c r="B106" s="17" t="s">
        <v>50</v>
      </c>
      <c r="C106" s="17" t="s">
        <v>51</v>
      </c>
      <c r="D106" s="16" t="s">
        <v>42</v>
      </c>
      <c r="E106" s="16" t="str">
        <f>IFERROR(IF(ISBLANK(INDEX(Date_ProbaD!$E:$E,MATCH("Fizică TEH"&amp;"||"&amp;$B106,Date_ProbaD!$K:$K,0))),"-",INDEX(Date_ProbaD!$E:$E,MATCH("Fizică TEH"&amp;"||"&amp;$B106,Date_ProbaD!$K:$K,0))),"-")</f>
        <v>-</v>
      </c>
      <c r="F106" s="11" t="str">
        <f>IFERROR(IF(ISBLANK(INDEX(Date_ProbaD!$F:$F,MATCH("Fizică TEH"&amp;"||"&amp;$B106,Date_ProbaD!$K:$K,0))),"-",INDEX(Date_ProbaD!$F:$F,MATCH("Fizică TEH"&amp;"||"&amp;$B106,Date_ProbaD!$K:$K,0))),"-")</f>
        <v>-</v>
      </c>
      <c r="G106" s="16">
        <f>IFERROR(IF(ISBLANK(INDEX(Date_ProbaD!$G:$G,MATCH("Fizică TEH"&amp;"||"&amp;$B106,Date_ProbaD!$K:$K,0))),"-",INDEX(Date_ProbaD!$G:$G,MATCH("Fizică TEH"&amp;"||"&amp;$B106,Date_ProbaD!$K:$K,0))),"-")</f>
        <v>1</v>
      </c>
      <c r="H106" s="11">
        <f>IFERROR(IF(ISBLANK(INDEX(Date_ProbaD!$H:$H,MATCH("Fizică TEH"&amp;"||"&amp;$B106,Date_ProbaD!$K:$K,0))),"-",INDEX(Date_ProbaD!$H:$H,MATCH("Fizică TEH"&amp;"||"&amp;$B106,Date_ProbaD!$K:$K,0))),"-")</f>
        <v>5.35</v>
      </c>
      <c r="I106" s="16">
        <f>IFERROR(IF(ISBLANK(INDEX(Date_ProbaD!$I:$I,MATCH("Fizică TEH"&amp;"||"&amp;$B106,Date_ProbaD!$K:$K,0))),"-",INDEX(Date_ProbaD!$I:$I,MATCH("Fizică TEH"&amp;"||"&amp;$B106,Date_ProbaD!$K:$K,0))),"-")</f>
        <v>1</v>
      </c>
      <c r="J106" s="11">
        <f>IFERROR(IF(ISBLANK(INDEX(Date_ProbaD!$J:$J,MATCH("Fizică TEH"&amp;"||"&amp;$B106,Date_ProbaD!$K:$K,0))),"-",INDEX(Date_ProbaD!$J:$J,MATCH("Fizică TEH"&amp;"||"&amp;$B106,Date_ProbaD!$K:$K,0))),"-")</f>
        <v>5.35</v>
      </c>
      <c r="K106" s="11" t="str">
        <f t="shared" si="4"/>
        <v>-</v>
      </c>
    </row>
    <row r="107" spans="1:11" x14ac:dyDescent="0.2">
      <c r="A107" s="16">
        <v>4</v>
      </c>
      <c r="B107" s="17" t="s">
        <v>66</v>
      </c>
      <c r="C107" s="17" t="s">
        <v>41</v>
      </c>
      <c r="D107" s="16" t="s">
        <v>42</v>
      </c>
      <c r="E107" s="16" t="str">
        <f>IFERROR(IF(ISBLANK(INDEX(Date_ProbaD!$E:$E,MATCH("Fizică TEH"&amp;"||"&amp;$B107,Date_ProbaD!$K:$K,0))),"-",INDEX(Date_ProbaD!$E:$E,MATCH("Fizică TEH"&amp;"||"&amp;$B107,Date_ProbaD!$K:$K,0))),"-")</f>
        <v>-</v>
      </c>
      <c r="F107" s="11" t="str">
        <f>IFERROR(IF(ISBLANK(INDEX(Date_ProbaD!$F:$F,MATCH("Fizică TEH"&amp;"||"&amp;$B107,Date_ProbaD!$K:$K,0))),"-",INDEX(Date_ProbaD!$F:$F,MATCH("Fizică TEH"&amp;"||"&amp;$B107,Date_ProbaD!$K:$K,0))),"-")</f>
        <v>-</v>
      </c>
      <c r="G107" s="16" t="str">
        <f>IFERROR(IF(ISBLANK(INDEX(Date_ProbaD!$G:$G,MATCH("Fizică TEH"&amp;"||"&amp;$B107,Date_ProbaD!$K:$K,0))),"-",INDEX(Date_ProbaD!$G:$G,MATCH("Fizică TEH"&amp;"||"&amp;$B107,Date_ProbaD!$K:$K,0))),"-")</f>
        <v>-</v>
      </c>
      <c r="H107" s="11" t="str">
        <f>IFERROR(IF(ISBLANK(INDEX(Date_ProbaD!$H:$H,MATCH("Fizică TEH"&amp;"||"&amp;$B107,Date_ProbaD!$K:$K,0))),"-",INDEX(Date_ProbaD!$H:$H,MATCH("Fizică TEH"&amp;"||"&amp;$B107,Date_ProbaD!$K:$K,0))),"-")</f>
        <v>-</v>
      </c>
      <c r="I107" s="16">
        <f>IFERROR(IF(ISBLANK(INDEX(Date_ProbaD!$I:$I,MATCH("Fizică TEH"&amp;"||"&amp;$B107,Date_ProbaD!$K:$K,0))),"-",INDEX(Date_ProbaD!$I:$I,MATCH("Fizică TEH"&amp;"||"&amp;$B107,Date_ProbaD!$K:$K,0))),"-")</f>
        <v>9</v>
      </c>
      <c r="J107" s="11">
        <f>IFERROR(IF(ISBLANK(INDEX(Date_ProbaD!$J:$J,MATCH("Fizică TEH"&amp;"||"&amp;$B107,Date_ProbaD!$K:$K,0))),"-",INDEX(Date_ProbaD!$J:$J,MATCH("Fizică TEH"&amp;"||"&amp;$B107,Date_ProbaD!$K:$K,0))),"-")</f>
        <v>4.9833333333333298</v>
      </c>
      <c r="K107" s="11" t="str">
        <f t="shared" si="4"/>
        <v>-</v>
      </c>
    </row>
    <row r="108" spans="1:11" x14ac:dyDescent="0.2">
      <c r="A108" s="16">
        <v>5</v>
      </c>
      <c r="B108" s="17" t="s">
        <v>68</v>
      </c>
      <c r="C108" s="17" t="s">
        <v>69</v>
      </c>
      <c r="D108" s="16" t="s">
        <v>42</v>
      </c>
      <c r="E108" s="16" t="str">
        <f>IFERROR(IF(ISBLANK(INDEX(Date_ProbaD!$E:$E,MATCH("Fizică TEH"&amp;"||"&amp;$B108,Date_ProbaD!$K:$K,0))),"-",INDEX(Date_ProbaD!$E:$E,MATCH("Fizică TEH"&amp;"||"&amp;$B108,Date_ProbaD!$K:$K,0))),"-")</f>
        <v>-</v>
      </c>
      <c r="F108" s="11" t="str">
        <f>IFERROR(IF(ISBLANK(INDEX(Date_ProbaD!$F:$F,MATCH("Fizică TEH"&amp;"||"&amp;$B108,Date_ProbaD!$K:$K,0))),"-",INDEX(Date_ProbaD!$F:$F,MATCH("Fizică TEH"&amp;"||"&amp;$B108,Date_ProbaD!$K:$K,0))),"-")</f>
        <v>-</v>
      </c>
      <c r="G108" s="16">
        <f>IFERROR(IF(ISBLANK(INDEX(Date_ProbaD!$G:$G,MATCH("Fizică TEH"&amp;"||"&amp;$B108,Date_ProbaD!$K:$K,0))),"-",INDEX(Date_ProbaD!$G:$G,MATCH("Fizică TEH"&amp;"||"&amp;$B108,Date_ProbaD!$K:$K,0))),"-")</f>
        <v>1</v>
      </c>
      <c r="H108" s="11">
        <f>IFERROR(IF(ISBLANK(INDEX(Date_ProbaD!$H:$H,MATCH("Fizică TEH"&amp;"||"&amp;$B108,Date_ProbaD!$K:$K,0))),"-",INDEX(Date_ProbaD!$H:$H,MATCH("Fizică TEH"&amp;"||"&amp;$B108,Date_ProbaD!$K:$K,0))),"-")</f>
        <v>1.6</v>
      </c>
      <c r="I108" s="16">
        <f>IFERROR(IF(ISBLANK(INDEX(Date_ProbaD!$I:$I,MATCH("Fizică TEH"&amp;"||"&amp;$B108,Date_ProbaD!$K:$K,0))),"-",INDEX(Date_ProbaD!$I:$I,MATCH("Fizică TEH"&amp;"||"&amp;$B108,Date_ProbaD!$K:$K,0))),"-")</f>
        <v>1</v>
      </c>
      <c r="J108" s="11">
        <f>IFERROR(IF(ISBLANK(INDEX(Date_ProbaD!$J:$J,MATCH("Fizică TEH"&amp;"||"&amp;$B108,Date_ProbaD!$K:$K,0))),"-",INDEX(Date_ProbaD!$J:$J,MATCH("Fizică TEH"&amp;"||"&amp;$B108,Date_ProbaD!$K:$K,0))),"-")</f>
        <v>2.0499999999999998</v>
      </c>
      <c r="K108" s="11" t="str">
        <f t="shared" si="4"/>
        <v>-</v>
      </c>
    </row>
    <row r="109" spans="1:11" x14ac:dyDescent="0.2">
      <c r="A109" s="16">
        <v>6</v>
      </c>
      <c r="B109" s="17" t="s">
        <v>75</v>
      </c>
      <c r="C109" s="17" t="s">
        <v>41</v>
      </c>
      <c r="D109" s="16" t="s">
        <v>42</v>
      </c>
      <c r="E109" s="16">
        <f>IFERROR(IF(ISBLANK(INDEX(Date_ProbaD!$E:$E,MATCH("Fizică TEH"&amp;"||"&amp;$B109,Date_ProbaD!$K:$K,0))),"-",INDEX(Date_ProbaD!$E:$E,MATCH("Fizică TEH"&amp;"||"&amp;$B109,Date_ProbaD!$K:$K,0))),"-")</f>
        <v>21</v>
      </c>
      <c r="F109" s="11">
        <f>IFERROR(IF(ISBLANK(INDEX(Date_ProbaD!$F:$F,MATCH("Fizică TEH"&amp;"||"&amp;$B109,Date_ProbaD!$K:$K,0))),"-",INDEX(Date_ProbaD!$F:$F,MATCH("Fizică TEH"&amp;"||"&amp;$B109,Date_ProbaD!$K:$K,0))),"-")</f>
        <v>6.7571428571428598</v>
      </c>
      <c r="G109" s="16">
        <f>IFERROR(IF(ISBLANK(INDEX(Date_ProbaD!$G:$G,MATCH("Fizică TEH"&amp;"||"&amp;$B109,Date_ProbaD!$K:$K,0))),"-",INDEX(Date_ProbaD!$G:$G,MATCH("Fizică TEH"&amp;"||"&amp;$B109,Date_ProbaD!$K:$K,0))),"-")</f>
        <v>3</v>
      </c>
      <c r="H109" s="11">
        <f>IFERROR(IF(ISBLANK(INDEX(Date_ProbaD!$H:$H,MATCH("Fizică TEH"&amp;"||"&amp;$B109,Date_ProbaD!$K:$K,0))),"-",INDEX(Date_ProbaD!$H:$H,MATCH("Fizică TEH"&amp;"||"&amp;$B109,Date_ProbaD!$K:$K,0))),"-")</f>
        <v>4.81666666666667</v>
      </c>
      <c r="I109" s="16" t="str">
        <f>IFERROR(IF(ISBLANK(INDEX(Date_ProbaD!$I:$I,MATCH("Fizică TEH"&amp;"||"&amp;$B109,Date_ProbaD!$K:$K,0))),"-",INDEX(Date_ProbaD!$I:$I,MATCH("Fizică TEH"&amp;"||"&amp;$B109,Date_ProbaD!$K:$K,0))),"-")</f>
        <v>-</v>
      </c>
      <c r="J109" s="11" t="str">
        <f>IFERROR(IF(ISBLANK(INDEX(Date_ProbaD!$J:$J,MATCH("Fizică TEH"&amp;"||"&amp;$B109,Date_ProbaD!$K:$K,0))),"-",INDEX(Date_ProbaD!$J:$J,MATCH("Fizică TEH"&amp;"||"&amp;$B109,Date_ProbaD!$K:$K,0))),"-")</f>
        <v>-</v>
      </c>
      <c r="K109" s="11" t="str">
        <f t="shared" si="4"/>
        <v>-</v>
      </c>
    </row>
    <row r="110" spans="1:11" x14ac:dyDescent="0.2">
      <c r="A110" s="16">
        <v>7</v>
      </c>
      <c r="B110" s="17" t="s">
        <v>58</v>
      </c>
      <c r="C110" s="17" t="s">
        <v>41</v>
      </c>
      <c r="D110" s="16" t="s">
        <v>39</v>
      </c>
      <c r="E110" s="16">
        <f>IFERROR(IF(ISBLANK(INDEX(Date_ProbaD!$E:$E,MATCH("Fizică TEH"&amp;"||"&amp;$B110,Date_ProbaD!$K:$K,0))),"-",INDEX(Date_ProbaD!$E:$E,MATCH("Fizică TEH"&amp;"||"&amp;$B110,Date_ProbaD!$K:$K,0))),"-")</f>
        <v>1</v>
      </c>
      <c r="F110" s="11">
        <f>IFERROR(IF(ISBLANK(INDEX(Date_ProbaD!$F:$F,MATCH("Fizică TEH"&amp;"||"&amp;$B110,Date_ProbaD!$K:$K,0))),"-",INDEX(Date_ProbaD!$F:$F,MATCH("Fizică TEH"&amp;"||"&amp;$B110,Date_ProbaD!$K:$K,0))),"-")</f>
        <v>1.75</v>
      </c>
      <c r="G110" s="16">
        <f>IFERROR(IF(ISBLANK(INDEX(Date_ProbaD!$G:$G,MATCH("Fizică TEH"&amp;"||"&amp;$B110,Date_ProbaD!$K:$K,0))),"-",INDEX(Date_ProbaD!$G:$G,MATCH("Fizică TEH"&amp;"||"&amp;$B110,Date_ProbaD!$K:$K,0))),"-")</f>
        <v>2</v>
      </c>
      <c r="H110" s="11">
        <f>IFERROR(IF(ISBLANK(INDEX(Date_ProbaD!$H:$H,MATCH("Fizică TEH"&amp;"||"&amp;$B110,Date_ProbaD!$K:$K,0))),"-",INDEX(Date_ProbaD!$H:$H,MATCH("Fizică TEH"&amp;"||"&amp;$B110,Date_ProbaD!$K:$K,0))),"-")</f>
        <v>4.55</v>
      </c>
      <c r="I110" s="16" t="str">
        <f>IFERROR(IF(ISBLANK(INDEX(Date_ProbaD!$I:$I,MATCH("Fizică TEH"&amp;"||"&amp;$B110,Date_ProbaD!$K:$K,0))),"-",INDEX(Date_ProbaD!$I:$I,MATCH("Fizică TEH"&amp;"||"&amp;$B110,Date_ProbaD!$K:$K,0))),"-")</f>
        <v>-</v>
      </c>
      <c r="J110" s="11" t="str">
        <f>IFERROR(IF(ISBLANK(INDEX(Date_ProbaD!$J:$J,MATCH("Fizică TEH"&amp;"||"&amp;$B110,Date_ProbaD!$K:$K,0))),"-",INDEX(Date_ProbaD!$J:$J,MATCH("Fizică TEH"&amp;"||"&amp;$B110,Date_ProbaD!$K:$K,0))),"-")</f>
        <v>-</v>
      </c>
      <c r="K110" s="11" t="str">
        <f t="shared" si="4"/>
        <v>-</v>
      </c>
    </row>
    <row r="111" spans="1:11" x14ac:dyDescent="0.2">
      <c r="A111" s="16">
        <v>8</v>
      </c>
      <c r="B111" s="17" t="s">
        <v>77</v>
      </c>
      <c r="C111" s="17" t="s">
        <v>41</v>
      </c>
      <c r="D111" s="16" t="s">
        <v>39</v>
      </c>
      <c r="E111" s="16" t="str">
        <f>IFERROR(IF(ISBLANK(INDEX(Date_ProbaD!$E:$E,MATCH("Fizică TEH"&amp;"||"&amp;$B111,Date_ProbaD!$K:$K,0))),"-",INDEX(Date_ProbaD!$E:$E,MATCH("Fizică TEH"&amp;"||"&amp;$B111,Date_ProbaD!$K:$K,0))),"-")</f>
        <v>-</v>
      </c>
      <c r="F111" s="11" t="str">
        <f>IFERROR(IF(ISBLANK(INDEX(Date_ProbaD!$F:$F,MATCH("Fizică TEH"&amp;"||"&amp;$B111,Date_ProbaD!$K:$K,0))),"-",INDEX(Date_ProbaD!$F:$F,MATCH("Fizică TEH"&amp;"||"&amp;$B111,Date_ProbaD!$K:$K,0))),"-")</f>
        <v>-</v>
      </c>
      <c r="G111" s="16">
        <f>IFERROR(IF(ISBLANK(INDEX(Date_ProbaD!$G:$G,MATCH("Fizică TEH"&amp;"||"&amp;$B111,Date_ProbaD!$K:$K,0))),"-",INDEX(Date_ProbaD!$G:$G,MATCH("Fizică TEH"&amp;"||"&amp;$B111,Date_ProbaD!$K:$K,0))),"-")</f>
        <v>1</v>
      </c>
      <c r="H111" s="11">
        <f>IFERROR(IF(ISBLANK(INDEX(Date_ProbaD!$H:$H,MATCH("Fizică TEH"&amp;"||"&amp;$B111,Date_ProbaD!$K:$K,0))),"-",INDEX(Date_ProbaD!$H:$H,MATCH("Fizică TEH"&amp;"||"&amp;$B111,Date_ProbaD!$K:$K,0))),"-")</f>
        <v>6.3</v>
      </c>
      <c r="I111" s="16" t="str">
        <f>IFERROR(IF(ISBLANK(INDEX(Date_ProbaD!$I:$I,MATCH("Fizică TEH"&amp;"||"&amp;$B111,Date_ProbaD!$K:$K,0))),"-",INDEX(Date_ProbaD!$I:$I,MATCH("Fizică TEH"&amp;"||"&amp;$B111,Date_ProbaD!$K:$K,0))),"-")</f>
        <v>-</v>
      </c>
      <c r="J111" s="11" t="str">
        <f>IFERROR(IF(ISBLANK(INDEX(Date_ProbaD!$J:$J,MATCH("Fizică TEH"&amp;"||"&amp;$B111,Date_ProbaD!$K:$K,0))),"-",INDEX(Date_ProbaD!$J:$J,MATCH("Fizică TEH"&amp;"||"&amp;$B111,Date_ProbaD!$K:$K,0))),"-")</f>
        <v>-</v>
      </c>
      <c r="K111" s="11" t="str">
        <f t="shared" si="4"/>
        <v>-</v>
      </c>
    </row>
    <row r="112" spans="1:11" x14ac:dyDescent="0.2">
      <c r="A112" s="1" t="s">
        <v>123</v>
      </c>
      <c r="B112" s="1"/>
      <c r="C112" s="1"/>
      <c r="D112" s="1"/>
      <c r="E112" s="1"/>
      <c r="F112" s="1"/>
      <c r="G112" s="1"/>
      <c r="H112" s="1"/>
      <c r="I112" s="1"/>
      <c r="J112" s="1"/>
      <c r="K112" s="1"/>
    </row>
    <row r="113" spans="1:11" ht="28" x14ac:dyDescent="0.2">
      <c r="A113" s="12" t="s">
        <v>100</v>
      </c>
      <c r="B113" s="12" t="s">
        <v>22</v>
      </c>
      <c r="C113" s="12" t="s">
        <v>23</v>
      </c>
      <c r="D113" s="12" t="s">
        <v>24</v>
      </c>
      <c r="E113" s="12" t="s">
        <v>135</v>
      </c>
      <c r="F113" s="12" t="s">
        <v>136</v>
      </c>
      <c r="G113" s="12" t="s">
        <v>137</v>
      </c>
      <c r="H113" s="12" t="s">
        <v>138</v>
      </c>
      <c r="I113" s="12" t="s">
        <v>139</v>
      </c>
      <c r="J113" s="12" t="s">
        <v>140</v>
      </c>
      <c r="K113" s="12" t="s">
        <v>103</v>
      </c>
    </row>
    <row r="114" spans="1:11" x14ac:dyDescent="0.2">
      <c r="A114" s="16">
        <v>1</v>
      </c>
      <c r="B114" s="17" t="s">
        <v>45</v>
      </c>
      <c r="C114" s="17" t="s">
        <v>41</v>
      </c>
      <c r="D114" s="16" t="s">
        <v>42</v>
      </c>
      <c r="E114" s="16">
        <f>IFERROR(IF(ISBLANK(INDEX(Date_ProbaD!$E:$E,MATCH("Fizică TEO"&amp;"||"&amp;$B114,Date_ProbaD!$K:$K,0))),"-",INDEX(Date_ProbaD!$E:$E,MATCH("Fizică TEO"&amp;"||"&amp;$B114,Date_ProbaD!$K:$K,0))),"-")</f>
        <v>25</v>
      </c>
      <c r="F114" s="11">
        <f>IFERROR(IF(ISBLANK(INDEX(Date_ProbaD!$F:$F,MATCH("Fizică TEO"&amp;"||"&amp;$B114,Date_ProbaD!$K:$K,0))),"-",INDEX(Date_ProbaD!$F:$F,MATCH("Fizică TEO"&amp;"||"&amp;$B114,Date_ProbaD!$K:$K,0))),"-")</f>
        <v>9.4700000000000006</v>
      </c>
      <c r="G114" s="16">
        <f>IFERROR(IF(ISBLANK(INDEX(Date_ProbaD!$G:$G,MATCH("Fizică TEO"&amp;"||"&amp;$B114,Date_ProbaD!$K:$K,0))),"-",INDEX(Date_ProbaD!$G:$G,MATCH("Fizică TEO"&amp;"||"&amp;$B114,Date_ProbaD!$K:$K,0))),"-")</f>
        <v>21</v>
      </c>
      <c r="H114" s="11">
        <f>IFERROR(IF(ISBLANK(INDEX(Date_ProbaD!$H:$H,MATCH("Fizică TEO"&amp;"||"&amp;$B114,Date_ProbaD!$K:$K,0))),"-",INDEX(Date_ProbaD!$H:$H,MATCH("Fizică TEO"&amp;"||"&amp;$B114,Date_ProbaD!$K:$K,0))),"-")</f>
        <v>9.1904761904761898</v>
      </c>
      <c r="I114" s="16">
        <f>IFERROR(IF(ISBLANK(INDEX(Date_ProbaD!$I:$I,MATCH("Fizică TEO"&amp;"||"&amp;$B114,Date_ProbaD!$K:$K,0))),"-",INDEX(Date_ProbaD!$I:$I,MATCH("Fizică TEO"&amp;"||"&amp;$B114,Date_ProbaD!$K:$K,0))),"-")</f>
        <v>35</v>
      </c>
      <c r="J114" s="11">
        <f>IFERROR(IF(ISBLANK(INDEX(Date_ProbaD!$J:$J,MATCH("Fizică TEO"&amp;"||"&amp;$B114,Date_ProbaD!$K:$K,0))),"-",INDEX(Date_ProbaD!$J:$J,MATCH("Fizică TEO"&amp;"||"&amp;$B114,Date_ProbaD!$K:$K,0))),"-")</f>
        <v>9.3000000000000007</v>
      </c>
      <c r="K114" s="11">
        <f t="shared" ref="K114:K125" si="5">IFERROR(ROUND(J114-F114,2),"-")</f>
        <v>-0.17</v>
      </c>
    </row>
    <row r="115" spans="1:11" x14ac:dyDescent="0.2">
      <c r="A115" s="16">
        <v>2</v>
      </c>
      <c r="B115" s="17" t="s">
        <v>96</v>
      </c>
      <c r="C115" s="17" t="s">
        <v>97</v>
      </c>
      <c r="D115" s="16" t="s">
        <v>39</v>
      </c>
      <c r="E115" s="16">
        <f>IFERROR(IF(ISBLANK(INDEX(Date_ProbaD!$E:$E,MATCH("Fizică TEO"&amp;"||"&amp;$B115,Date_ProbaD!$K:$K,0))),"-",INDEX(Date_ProbaD!$E:$E,MATCH("Fizică TEO"&amp;"||"&amp;$B115,Date_ProbaD!$K:$K,0))),"-")</f>
        <v>14</v>
      </c>
      <c r="F115" s="11">
        <f>IFERROR(IF(ISBLANK(INDEX(Date_ProbaD!$F:$F,MATCH("Fizică TEO"&amp;"||"&amp;$B115,Date_ProbaD!$K:$K,0))),"-",INDEX(Date_ProbaD!$F:$F,MATCH("Fizică TEO"&amp;"||"&amp;$B115,Date_ProbaD!$K:$K,0))),"-")</f>
        <v>8.6785714285714306</v>
      </c>
      <c r="G115" s="16">
        <f>IFERROR(IF(ISBLANK(INDEX(Date_ProbaD!$G:$G,MATCH("Fizică TEO"&amp;"||"&amp;$B115,Date_ProbaD!$K:$K,0))),"-",INDEX(Date_ProbaD!$G:$G,MATCH("Fizică TEO"&amp;"||"&amp;$B115,Date_ProbaD!$K:$K,0))),"-")</f>
        <v>5</v>
      </c>
      <c r="H115" s="11">
        <f>IFERROR(IF(ISBLANK(INDEX(Date_ProbaD!$H:$H,MATCH("Fizică TEO"&amp;"||"&amp;$B115,Date_ProbaD!$K:$K,0))),"-",INDEX(Date_ProbaD!$H:$H,MATCH("Fizică TEO"&amp;"||"&amp;$B115,Date_ProbaD!$K:$K,0))),"-")</f>
        <v>9.67</v>
      </c>
      <c r="I115" s="16">
        <f>IFERROR(IF(ISBLANK(INDEX(Date_ProbaD!$I:$I,MATCH("Fizică TEO"&amp;"||"&amp;$B115,Date_ProbaD!$K:$K,0))),"-",INDEX(Date_ProbaD!$I:$I,MATCH("Fizică TEO"&amp;"||"&amp;$B115,Date_ProbaD!$K:$K,0))),"-")</f>
        <v>7</v>
      </c>
      <c r="J115" s="11">
        <f>IFERROR(IF(ISBLANK(INDEX(Date_ProbaD!$J:$J,MATCH("Fizică TEO"&amp;"||"&amp;$B115,Date_ProbaD!$K:$K,0))),"-",INDEX(Date_ProbaD!$J:$J,MATCH("Fizică TEO"&amp;"||"&amp;$B115,Date_ProbaD!$K:$K,0))),"-")</f>
        <v>9.1428571428571406</v>
      </c>
      <c r="K115" s="11">
        <f t="shared" si="5"/>
        <v>0.46</v>
      </c>
    </row>
    <row r="116" spans="1:11" x14ac:dyDescent="0.2">
      <c r="A116" s="16">
        <v>3</v>
      </c>
      <c r="B116" s="17" t="s">
        <v>56</v>
      </c>
      <c r="C116" s="17" t="s">
        <v>41</v>
      </c>
      <c r="D116" s="16" t="s">
        <v>42</v>
      </c>
      <c r="E116" s="16" t="str">
        <f>IFERROR(IF(ISBLANK(INDEX(Date_ProbaD!$E:$E,MATCH("Fizică TEO"&amp;"||"&amp;$B116,Date_ProbaD!$K:$K,0))),"-",INDEX(Date_ProbaD!$E:$E,MATCH("Fizică TEO"&amp;"||"&amp;$B116,Date_ProbaD!$K:$K,0))),"-")</f>
        <v>-</v>
      </c>
      <c r="F116" s="11" t="str">
        <f>IFERROR(IF(ISBLANK(INDEX(Date_ProbaD!$F:$F,MATCH("Fizică TEO"&amp;"||"&amp;$B116,Date_ProbaD!$K:$K,0))),"-",INDEX(Date_ProbaD!$F:$F,MATCH("Fizică TEO"&amp;"||"&amp;$B116,Date_ProbaD!$K:$K,0))),"-")</f>
        <v>-</v>
      </c>
      <c r="G116" s="16">
        <f>IFERROR(IF(ISBLANK(INDEX(Date_ProbaD!$G:$G,MATCH("Fizică TEO"&amp;"||"&amp;$B116,Date_ProbaD!$K:$K,0))),"-",INDEX(Date_ProbaD!$G:$G,MATCH("Fizică TEO"&amp;"||"&amp;$B116,Date_ProbaD!$K:$K,0))),"-")</f>
        <v>2</v>
      </c>
      <c r="H116" s="11">
        <f>IFERROR(IF(ISBLANK(INDEX(Date_ProbaD!$H:$H,MATCH("Fizică TEO"&amp;"||"&amp;$B116,Date_ProbaD!$K:$K,0))),"-",INDEX(Date_ProbaD!$H:$H,MATCH("Fizică TEO"&amp;"||"&amp;$B116,Date_ProbaD!$K:$K,0))),"-")</f>
        <v>9.6</v>
      </c>
      <c r="I116" s="16">
        <f>IFERROR(IF(ISBLANK(INDEX(Date_ProbaD!$I:$I,MATCH("Fizică TEO"&amp;"||"&amp;$B116,Date_ProbaD!$K:$K,0))),"-",INDEX(Date_ProbaD!$I:$I,MATCH("Fizică TEO"&amp;"||"&amp;$B116,Date_ProbaD!$K:$K,0))),"-")</f>
        <v>3</v>
      </c>
      <c r="J116" s="11">
        <f>IFERROR(IF(ISBLANK(INDEX(Date_ProbaD!$J:$J,MATCH("Fizică TEO"&amp;"||"&amp;$B116,Date_ProbaD!$K:$K,0))),"-",INDEX(Date_ProbaD!$J:$J,MATCH("Fizică TEO"&amp;"||"&amp;$B116,Date_ProbaD!$K:$K,0))),"-")</f>
        <v>9.06666666666667</v>
      </c>
      <c r="K116" s="11" t="str">
        <f t="shared" si="5"/>
        <v>-</v>
      </c>
    </row>
    <row r="117" spans="1:11" x14ac:dyDescent="0.2">
      <c r="A117" s="16">
        <v>4</v>
      </c>
      <c r="B117" s="17" t="s">
        <v>47</v>
      </c>
      <c r="C117" s="17" t="s">
        <v>41</v>
      </c>
      <c r="D117" s="16" t="s">
        <v>42</v>
      </c>
      <c r="E117" s="16">
        <f>IFERROR(IF(ISBLANK(INDEX(Date_ProbaD!$E:$E,MATCH("Fizică TEO"&amp;"||"&amp;$B117,Date_ProbaD!$K:$K,0))),"-",INDEX(Date_ProbaD!$E:$E,MATCH("Fizică TEO"&amp;"||"&amp;$B117,Date_ProbaD!$K:$K,0))),"-")</f>
        <v>14</v>
      </c>
      <c r="F117" s="11">
        <f>IFERROR(IF(ISBLANK(INDEX(Date_ProbaD!$F:$F,MATCH("Fizică TEO"&amp;"||"&amp;$B117,Date_ProbaD!$K:$K,0))),"-",INDEX(Date_ProbaD!$F:$F,MATCH("Fizică TEO"&amp;"||"&amp;$B117,Date_ProbaD!$K:$K,0))),"-")</f>
        <v>8.8857142857142897</v>
      </c>
      <c r="G117" s="16">
        <f>IFERROR(IF(ISBLANK(INDEX(Date_ProbaD!$G:$G,MATCH("Fizică TEO"&amp;"||"&amp;$B117,Date_ProbaD!$K:$K,0))),"-",INDEX(Date_ProbaD!$G:$G,MATCH("Fizică TEO"&amp;"||"&amp;$B117,Date_ProbaD!$K:$K,0))),"-")</f>
        <v>6</v>
      </c>
      <c r="H117" s="11">
        <f>IFERROR(IF(ISBLANK(INDEX(Date_ProbaD!$H:$H,MATCH("Fizică TEO"&amp;"||"&amp;$B117,Date_ProbaD!$K:$K,0))),"-",INDEX(Date_ProbaD!$H:$H,MATCH("Fizică TEO"&amp;"||"&amp;$B117,Date_ProbaD!$K:$K,0))),"-")</f>
        <v>7.9833333333333298</v>
      </c>
      <c r="I117" s="16">
        <f>IFERROR(IF(ISBLANK(INDEX(Date_ProbaD!$I:$I,MATCH("Fizică TEO"&amp;"||"&amp;$B117,Date_ProbaD!$K:$K,0))),"-",INDEX(Date_ProbaD!$I:$I,MATCH("Fizică TEO"&amp;"||"&amp;$B117,Date_ProbaD!$K:$K,0))),"-")</f>
        <v>19</v>
      </c>
      <c r="J117" s="11">
        <f>IFERROR(IF(ISBLANK(INDEX(Date_ProbaD!$J:$J,MATCH("Fizică TEO"&amp;"||"&amp;$B117,Date_ProbaD!$K:$K,0))),"-",INDEX(Date_ProbaD!$J:$J,MATCH("Fizică TEO"&amp;"||"&amp;$B117,Date_ProbaD!$K:$K,0))),"-")</f>
        <v>8.82368421052632</v>
      </c>
      <c r="K117" s="11">
        <f t="shared" si="5"/>
        <v>-0.06</v>
      </c>
    </row>
    <row r="118" spans="1:11" x14ac:dyDescent="0.2">
      <c r="A118" s="16">
        <v>5</v>
      </c>
      <c r="B118" s="17" t="s">
        <v>37</v>
      </c>
      <c r="C118" s="17" t="s">
        <v>38</v>
      </c>
      <c r="D118" s="16" t="s">
        <v>39</v>
      </c>
      <c r="E118" s="16">
        <f>IFERROR(IF(ISBLANK(INDEX(Date_ProbaD!$E:$E,MATCH("Fizică TEO"&amp;"||"&amp;$B118,Date_ProbaD!$K:$K,0))),"-",INDEX(Date_ProbaD!$E:$E,MATCH("Fizică TEO"&amp;"||"&amp;$B118,Date_ProbaD!$K:$K,0))),"-")</f>
        <v>12</v>
      </c>
      <c r="F118" s="11">
        <f>IFERROR(IF(ISBLANK(INDEX(Date_ProbaD!$F:$F,MATCH("Fizică TEO"&amp;"||"&amp;$B118,Date_ProbaD!$K:$K,0))),"-",INDEX(Date_ProbaD!$F:$F,MATCH("Fizică TEO"&amp;"||"&amp;$B118,Date_ProbaD!$K:$K,0))),"-")</f>
        <v>9.4833333333333307</v>
      </c>
      <c r="G118" s="16">
        <f>IFERROR(IF(ISBLANK(INDEX(Date_ProbaD!$G:$G,MATCH("Fizică TEO"&amp;"||"&amp;$B118,Date_ProbaD!$K:$K,0))),"-",INDEX(Date_ProbaD!$G:$G,MATCH("Fizică TEO"&amp;"||"&amp;$B118,Date_ProbaD!$K:$K,0))),"-")</f>
        <v>4</v>
      </c>
      <c r="H118" s="11">
        <f>IFERROR(IF(ISBLANK(INDEX(Date_ProbaD!$H:$H,MATCH("Fizică TEO"&amp;"||"&amp;$B118,Date_ProbaD!$K:$K,0))),"-",INDEX(Date_ProbaD!$H:$H,MATCH("Fizică TEO"&amp;"||"&amp;$B118,Date_ProbaD!$K:$K,0))),"-")</f>
        <v>9.625</v>
      </c>
      <c r="I118" s="16">
        <f>IFERROR(IF(ISBLANK(INDEX(Date_ProbaD!$I:$I,MATCH("Fizică TEO"&amp;"||"&amp;$B118,Date_ProbaD!$K:$K,0))),"-",INDEX(Date_ProbaD!$I:$I,MATCH("Fizică TEO"&amp;"||"&amp;$B118,Date_ProbaD!$K:$K,0))),"-")</f>
        <v>12</v>
      </c>
      <c r="J118" s="11">
        <f>IFERROR(IF(ISBLANK(INDEX(Date_ProbaD!$J:$J,MATCH("Fizică TEO"&amp;"||"&amp;$B118,Date_ProbaD!$K:$K,0))),"-",INDEX(Date_ProbaD!$J:$J,MATCH("Fizică TEO"&amp;"||"&amp;$B118,Date_ProbaD!$K:$K,0))),"-")</f>
        <v>8.5333333333333297</v>
      </c>
      <c r="K118" s="11">
        <f t="shared" si="5"/>
        <v>-0.95</v>
      </c>
    </row>
    <row r="119" spans="1:11" x14ac:dyDescent="0.2">
      <c r="A119" s="16">
        <v>6</v>
      </c>
      <c r="B119" s="17" t="s">
        <v>44</v>
      </c>
      <c r="C119" s="17" t="s">
        <v>41</v>
      </c>
      <c r="D119" s="16" t="s">
        <v>42</v>
      </c>
      <c r="E119" s="16">
        <f>IFERROR(IF(ISBLANK(INDEX(Date_ProbaD!$E:$E,MATCH("Fizică TEO"&amp;"||"&amp;$B119,Date_ProbaD!$K:$K,0))),"-",INDEX(Date_ProbaD!$E:$E,MATCH("Fizică TEO"&amp;"||"&amp;$B119,Date_ProbaD!$K:$K,0))),"-")</f>
        <v>2</v>
      </c>
      <c r="F119" s="11">
        <f>IFERROR(IF(ISBLANK(INDEX(Date_ProbaD!$F:$F,MATCH("Fizică TEO"&amp;"||"&amp;$B119,Date_ProbaD!$K:$K,0))),"-",INDEX(Date_ProbaD!$F:$F,MATCH("Fizică TEO"&amp;"||"&amp;$B119,Date_ProbaD!$K:$K,0))),"-")</f>
        <v>8.7249999999999996</v>
      </c>
      <c r="G119" s="16" t="str">
        <f>IFERROR(IF(ISBLANK(INDEX(Date_ProbaD!$G:$G,MATCH("Fizică TEO"&amp;"||"&amp;$B119,Date_ProbaD!$K:$K,0))),"-",INDEX(Date_ProbaD!$G:$G,MATCH("Fizică TEO"&amp;"||"&amp;$B119,Date_ProbaD!$K:$K,0))),"-")</f>
        <v>-</v>
      </c>
      <c r="H119" s="11" t="str">
        <f>IFERROR(IF(ISBLANK(INDEX(Date_ProbaD!$H:$H,MATCH("Fizică TEO"&amp;"||"&amp;$B119,Date_ProbaD!$K:$K,0))),"-",INDEX(Date_ProbaD!$H:$H,MATCH("Fizică TEO"&amp;"||"&amp;$B119,Date_ProbaD!$K:$K,0))),"-")</f>
        <v>-</v>
      </c>
      <c r="I119" s="16">
        <f>IFERROR(IF(ISBLANK(INDEX(Date_ProbaD!$I:$I,MATCH("Fizică TEO"&amp;"||"&amp;$B119,Date_ProbaD!$K:$K,0))),"-",INDEX(Date_ProbaD!$I:$I,MATCH("Fizică TEO"&amp;"||"&amp;$B119,Date_ProbaD!$K:$K,0))),"-")</f>
        <v>5</v>
      </c>
      <c r="J119" s="11">
        <f>IFERROR(IF(ISBLANK(INDEX(Date_ProbaD!$J:$J,MATCH("Fizică TEO"&amp;"||"&amp;$B119,Date_ProbaD!$K:$K,0))),"-",INDEX(Date_ProbaD!$J:$J,MATCH("Fizică TEO"&amp;"||"&amp;$B119,Date_ProbaD!$K:$K,0))),"-")</f>
        <v>8.31</v>
      </c>
      <c r="K119" s="11">
        <f t="shared" si="5"/>
        <v>-0.41</v>
      </c>
    </row>
    <row r="120" spans="1:11" x14ac:dyDescent="0.2">
      <c r="A120" s="16">
        <v>7</v>
      </c>
      <c r="B120" s="17" t="s">
        <v>46</v>
      </c>
      <c r="C120" s="17" t="s">
        <v>41</v>
      </c>
      <c r="D120" s="16" t="s">
        <v>42</v>
      </c>
      <c r="E120" s="16" t="str">
        <f>IFERROR(IF(ISBLANK(INDEX(Date_ProbaD!$E:$E,MATCH("Fizică TEO"&amp;"||"&amp;$B120,Date_ProbaD!$K:$K,0))),"-",INDEX(Date_ProbaD!$E:$E,MATCH("Fizică TEO"&amp;"||"&amp;$B120,Date_ProbaD!$K:$K,0))),"-")</f>
        <v>-</v>
      </c>
      <c r="F120" s="11" t="str">
        <f>IFERROR(IF(ISBLANK(INDEX(Date_ProbaD!$F:$F,MATCH("Fizică TEO"&amp;"||"&amp;$B120,Date_ProbaD!$K:$K,0))),"-",INDEX(Date_ProbaD!$F:$F,MATCH("Fizică TEO"&amp;"||"&amp;$B120,Date_ProbaD!$K:$K,0))),"-")</f>
        <v>-</v>
      </c>
      <c r="G120" s="16">
        <f>IFERROR(IF(ISBLANK(INDEX(Date_ProbaD!$G:$G,MATCH("Fizică TEO"&amp;"||"&amp;$B120,Date_ProbaD!$K:$K,0))),"-",INDEX(Date_ProbaD!$G:$G,MATCH("Fizică TEO"&amp;"||"&amp;$B120,Date_ProbaD!$K:$K,0))),"-")</f>
        <v>1</v>
      </c>
      <c r="H120" s="11">
        <f>IFERROR(IF(ISBLANK(INDEX(Date_ProbaD!$H:$H,MATCH("Fizică TEO"&amp;"||"&amp;$B120,Date_ProbaD!$K:$K,0))),"-",INDEX(Date_ProbaD!$H:$H,MATCH("Fizică TEO"&amp;"||"&amp;$B120,Date_ProbaD!$K:$K,0))),"-")</f>
        <v>10</v>
      </c>
      <c r="I120" s="16">
        <f>IFERROR(IF(ISBLANK(INDEX(Date_ProbaD!$I:$I,MATCH("Fizică TEO"&amp;"||"&amp;$B120,Date_ProbaD!$K:$K,0))),"-",INDEX(Date_ProbaD!$I:$I,MATCH("Fizică TEO"&amp;"||"&amp;$B120,Date_ProbaD!$K:$K,0))),"-")</f>
        <v>1</v>
      </c>
      <c r="J120" s="11">
        <f>IFERROR(IF(ISBLANK(INDEX(Date_ProbaD!$J:$J,MATCH("Fizică TEO"&amp;"||"&amp;$B120,Date_ProbaD!$K:$K,0))),"-",INDEX(Date_ProbaD!$J:$J,MATCH("Fizică TEO"&amp;"||"&amp;$B120,Date_ProbaD!$K:$K,0))),"-")</f>
        <v>7.75</v>
      </c>
      <c r="K120" s="11" t="str">
        <f t="shared" si="5"/>
        <v>-</v>
      </c>
    </row>
    <row r="121" spans="1:11" x14ac:dyDescent="0.2">
      <c r="A121" s="16">
        <v>8</v>
      </c>
      <c r="B121" s="17" t="s">
        <v>89</v>
      </c>
      <c r="C121" s="17" t="s">
        <v>90</v>
      </c>
      <c r="D121" s="16" t="s">
        <v>42</v>
      </c>
      <c r="E121" s="16" t="str">
        <f>IFERROR(IF(ISBLANK(INDEX(Date_ProbaD!$E:$E,MATCH("Fizică TEO"&amp;"||"&amp;$B121,Date_ProbaD!$K:$K,0))),"-",INDEX(Date_ProbaD!$E:$E,MATCH("Fizică TEO"&amp;"||"&amp;$B121,Date_ProbaD!$K:$K,0))),"-")</f>
        <v>-</v>
      </c>
      <c r="F121" s="11" t="str">
        <f>IFERROR(IF(ISBLANK(INDEX(Date_ProbaD!$F:$F,MATCH("Fizică TEO"&amp;"||"&amp;$B121,Date_ProbaD!$K:$K,0))),"-",INDEX(Date_ProbaD!$F:$F,MATCH("Fizică TEO"&amp;"||"&amp;$B121,Date_ProbaD!$K:$K,0))),"-")</f>
        <v>-</v>
      </c>
      <c r="G121" s="16" t="str">
        <f>IFERROR(IF(ISBLANK(INDEX(Date_ProbaD!$G:$G,MATCH("Fizică TEO"&amp;"||"&amp;$B121,Date_ProbaD!$K:$K,0))),"-",INDEX(Date_ProbaD!$G:$G,MATCH("Fizică TEO"&amp;"||"&amp;$B121,Date_ProbaD!$K:$K,0))),"-")</f>
        <v>-</v>
      </c>
      <c r="H121" s="11" t="str">
        <f>IFERROR(IF(ISBLANK(INDEX(Date_ProbaD!$H:$H,MATCH("Fizică TEO"&amp;"||"&amp;$B121,Date_ProbaD!$K:$K,0))),"-",INDEX(Date_ProbaD!$H:$H,MATCH("Fizică TEO"&amp;"||"&amp;$B121,Date_ProbaD!$K:$K,0))),"-")</f>
        <v>-</v>
      </c>
      <c r="I121" s="16">
        <f>IFERROR(IF(ISBLANK(INDEX(Date_ProbaD!$I:$I,MATCH("Fizică TEO"&amp;"||"&amp;$B121,Date_ProbaD!$K:$K,0))),"-",INDEX(Date_ProbaD!$I:$I,MATCH("Fizică TEO"&amp;"||"&amp;$B121,Date_ProbaD!$K:$K,0))),"-")</f>
        <v>1</v>
      </c>
      <c r="J121" s="11">
        <f>IFERROR(IF(ISBLANK(INDEX(Date_ProbaD!$J:$J,MATCH("Fizică TEO"&amp;"||"&amp;$B121,Date_ProbaD!$K:$K,0))),"-",INDEX(Date_ProbaD!$J:$J,MATCH("Fizică TEO"&amp;"||"&amp;$B121,Date_ProbaD!$K:$K,0))),"-")</f>
        <v>7.65</v>
      </c>
      <c r="K121" s="11" t="str">
        <f t="shared" si="5"/>
        <v>-</v>
      </c>
    </row>
    <row r="122" spans="1:11" x14ac:dyDescent="0.2">
      <c r="A122" s="16">
        <v>9</v>
      </c>
      <c r="B122" s="17" t="s">
        <v>50</v>
      </c>
      <c r="C122" s="17" t="s">
        <v>51</v>
      </c>
      <c r="D122" s="16" t="s">
        <v>42</v>
      </c>
      <c r="E122" s="16" t="str">
        <f>IFERROR(IF(ISBLANK(INDEX(Date_ProbaD!$E:$E,MATCH("Fizică TEO"&amp;"||"&amp;$B122,Date_ProbaD!$K:$K,0))),"-",INDEX(Date_ProbaD!$E:$E,MATCH("Fizică TEO"&amp;"||"&amp;$B122,Date_ProbaD!$K:$K,0))),"-")</f>
        <v>-</v>
      </c>
      <c r="F122" s="11" t="str">
        <f>IFERROR(IF(ISBLANK(INDEX(Date_ProbaD!$F:$F,MATCH("Fizică TEO"&amp;"||"&amp;$B122,Date_ProbaD!$K:$K,0))),"-",INDEX(Date_ProbaD!$F:$F,MATCH("Fizică TEO"&amp;"||"&amp;$B122,Date_ProbaD!$K:$K,0))),"-")</f>
        <v>-</v>
      </c>
      <c r="G122" s="16" t="str">
        <f>IFERROR(IF(ISBLANK(INDEX(Date_ProbaD!$G:$G,MATCH("Fizică TEO"&amp;"||"&amp;$B122,Date_ProbaD!$K:$K,0))),"-",INDEX(Date_ProbaD!$G:$G,MATCH("Fizică TEO"&amp;"||"&amp;$B122,Date_ProbaD!$K:$K,0))),"-")</f>
        <v>-</v>
      </c>
      <c r="H122" s="11" t="str">
        <f>IFERROR(IF(ISBLANK(INDEX(Date_ProbaD!$H:$H,MATCH("Fizică TEO"&amp;"||"&amp;$B122,Date_ProbaD!$K:$K,0))),"-",INDEX(Date_ProbaD!$H:$H,MATCH("Fizică TEO"&amp;"||"&amp;$B122,Date_ProbaD!$K:$K,0))),"-")</f>
        <v>-</v>
      </c>
      <c r="I122" s="16">
        <f>IFERROR(IF(ISBLANK(INDEX(Date_ProbaD!$I:$I,MATCH("Fizică TEO"&amp;"||"&amp;$B122,Date_ProbaD!$K:$K,0))),"-",INDEX(Date_ProbaD!$I:$I,MATCH("Fizică TEO"&amp;"||"&amp;$B122,Date_ProbaD!$K:$K,0))),"-")</f>
        <v>2</v>
      </c>
      <c r="J122" s="11">
        <f>IFERROR(IF(ISBLANK(INDEX(Date_ProbaD!$J:$J,MATCH("Fizică TEO"&amp;"||"&amp;$B122,Date_ProbaD!$K:$K,0))),"-",INDEX(Date_ProbaD!$J:$J,MATCH("Fizică TEO"&amp;"||"&amp;$B122,Date_ProbaD!$K:$K,0))),"-")</f>
        <v>3.2</v>
      </c>
      <c r="K122" s="11" t="str">
        <f t="shared" si="5"/>
        <v>-</v>
      </c>
    </row>
    <row r="123" spans="1:11" x14ac:dyDescent="0.2">
      <c r="A123" s="16">
        <v>10</v>
      </c>
      <c r="B123" s="17" t="s">
        <v>49</v>
      </c>
      <c r="C123" s="17" t="s">
        <v>41</v>
      </c>
      <c r="D123" s="16" t="s">
        <v>42</v>
      </c>
      <c r="E123" s="16" t="str">
        <f>IFERROR(IF(ISBLANK(INDEX(Date_ProbaD!$E:$E,MATCH("Fizică TEO"&amp;"||"&amp;$B123,Date_ProbaD!$K:$K,0))),"-",INDEX(Date_ProbaD!$E:$E,MATCH("Fizică TEO"&amp;"||"&amp;$B123,Date_ProbaD!$K:$K,0))),"-")</f>
        <v>-</v>
      </c>
      <c r="F123" s="11" t="str">
        <f>IFERROR(IF(ISBLANK(INDEX(Date_ProbaD!$F:$F,MATCH("Fizică TEO"&amp;"||"&amp;$B123,Date_ProbaD!$K:$K,0))),"-",INDEX(Date_ProbaD!$F:$F,MATCH("Fizică TEO"&amp;"||"&amp;$B123,Date_ProbaD!$K:$K,0))),"-")</f>
        <v>-</v>
      </c>
      <c r="G123" s="16">
        <f>IFERROR(IF(ISBLANK(INDEX(Date_ProbaD!$G:$G,MATCH("Fizică TEO"&amp;"||"&amp;$B123,Date_ProbaD!$K:$K,0))),"-",INDEX(Date_ProbaD!$G:$G,MATCH("Fizică TEO"&amp;"||"&amp;$B123,Date_ProbaD!$K:$K,0))),"-")</f>
        <v>2</v>
      </c>
      <c r="H123" s="11">
        <f>IFERROR(IF(ISBLANK(INDEX(Date_ProbaD!$H:$H,MATCH("Fizică TEO"&amp;"||"&amp;$B123,Date_ProbaD!$K:$K,0))),"-",INDEX(Date_ProbaD!$H:$H,MATCH("Fizică TEO"&amp;"||"&amp;$B123,Date_ProbaD!$K:$K,0))),"-")</f>
        <v>9.7750000000000004</v>
      </c>
      <c r="I123" s="16" t="str">
        <f>IFERROR(IF(ISBLANK(INDEX(Date_ProbaD!$I:$I,MATCH("Fizică TEO"&amp;"||"&amp;$B123,Date_ProbaD!$K:$K,0))),"-",INDEX(Date_ProbaD!$I:$I,MATCH("Fizică TEO"&amp;"||"&amp;$B123,Date_ProbaD!$K:$K,0))),"-")</f>
        <v>-</v>
      </c>
      <c r="J123" s="11" t="str">
        <f>IFERROR(IF(ISBLANK(INDEX(Date_ProbaD!$J:$J,MATCH("Fizică TEO"&amp;"||"&amp;$B123,Date_ProbaD!$K:$K,0))),"-",INDEX(Date_ProbaD!$J:$J,MATCH("Fizică TEO"&amp;"||"&amp;$B123,Date_ProbaD!$K:$K,0))),"-")</f>
        <v>-</v>
      </c>
      <c r="K123" s="11" t="str">
        <f t="shared" si="5"/>
        <v>-</v>
      </c>
    </row>
    <row r="124" spans="1:11" x14ac:dyDescent="0.2">
      <c r="A124" s="16">
        <v>11</v>
      </c>
      <c r="B124" s="17" t="s">
        <v>94</v>
      </c>
      <c r="C124" s="17" t="s">
        <v>95</v>
      </c>
      <c r="D124" s="16" t="s">
        <v>42</v>
      </c>
      <c r="E124" s="16" t="str">
        <f>IFERROR(IF(ISBLANK(INDEX(Date_ProbaD!$E:$E,MATCH("Fizică TEO"&amp;"||"&amp;$B124,Date_ProbaD!$K:$K,0))),"-",INDEX(Date_ProbaD!$E:$E,MATCH("Fizică TEO"&amp;"||"&amp;$B124,Date_ProbaD!$K:$K,0))),"-")</f>
        <v>-</v>
      </c>
      <c r="F124" s="11" t="str">
        <f>IFERROR(IF(ISBLANK(INDEX(Date_ProbaD!$F:$F,MATCH("Fizică TEO"&amp;"||"&amp;$B124,Date_ProbaD!$K:$K,0))),"-",INDEX(Date_ProbaD!$F:$F,MATCH("Fizică TEO"&amp;"||"&amp;$B124,Date_ProbaD!$K:$K,0))),"-")</f>
        <v>-</v>
      </c>
      <c r="G124" s="16">
        <f>IFERROR(IF(ISBLANK(INDEX(Date_ProbaD!$G:$G,MATCH("Fizică TEO"&amp;"||"&amp;$B124,Date_ProbaD!$K:$K,0))),"-",INDEX(Date_ProbaD!$G:$G,MATCH("Fizică TEO"&amp;"||"&amp;$B124,Date_ProbaD!$K:$K,0))),"-")</f>
        <v>2</v>
      </c>
      <c r="H124" s="11">
        <f>IFERROR(IF(ISBLANK(INDEX(Date_ProbaD!$H:$H,MATCH("Fizică TEO"&amp;"||"&amp;$B124,Date_ProbaD!$K:$K,0))),"-",INDEX(Date_ProbaD!$H:$H,MATCH("Fizică TEO"&amp;"||"&amp;$B124,Date_ProbaD!$K:$K,0))),"-")</f>
        <v>7.75</v>
      </c>
      <c r="I124" s="16" t="str">
        <f>IFERROR(IF(ISBLANK(INDEX(Date_ProbaD!$I:$I,MATCH("Fizică TEO"&amp;"||"&amp;$B124,Date_ProbaD!$K:$K,0))),"-",INDEX(Date_ProbaD!$I:$I,MATCH("Fizică TEO"&amp;"||"&amp;$B124,Date_ProbaD!$K:$K,0))),"-")</f>
        <v>-</v>
      </c>
      <c r="J124" s="11" t="str">
        <f>IFERROR(IF(ISBLANK(INDEX(Date_ProbaD!$J:$J,MATCH("Fizică TEO"&amp;"||"&amp;$B124,Date_ProbaD!$K:$K,0))),"-",INDEX(Date_ProbaD!$J:$J,MATCH("Fizică TEO"&amp;"||"&amp;$B124,Date_ProbaD!$K:$K,0))),"-")</f>
        <v>-</v>
      </c>
      <c r="K124" s="11" t="str">
        <f t="shared" si="5"/>
        <v>-</v>
      </c>
    </row>
    <row r="125" spans="1:11" x14ac:dyDescent="0.2">
      <c r="A125" s="16">
        <v>12</v>
      </c>
      <c r="B125" s="17" t="s">
        <v>84</v>
      </c>
      <c r="C125" s="17" t="s">
        <v>41</v>
      </c>
      <c r="D125" s="16" t="s">
        <v>39</v>
      </c>
      <c r="E125" s="16" t="str">
        <f>IFERROR(IF(ISBLANK(INDEX(Date_ProbaD!$E:$E,MATCH("Fizică TEO"&amp;"||"&amp;$B125,Date_ProbaD!$K:$K,0))),"-",INDEX(Date_ProbaD!$E:$E,MATCH("Fizică TEO"&amp;"||"&amp;$B125,Date_ProbaD!$K:$K,0))),"-")</f>
        <v>-</v>
      </c>
      <c r="F125" s="11" t="str">
        <f>IFERROR(IF(ISBLANK(INDEX(Date_ProbaD!$F:$F,MATCH("Fizică TEO"&amp;"||"&amp;$B125,Date_ProbaD!$K:$K,0))),"-",INDEX(Date_ProbaD!$F:$F,MATCH("Fizică TEO"&amp;"||"&amp;$B125,Date_ProbaD!$K:$K,0))),"-")</f>
        <v>-</v>
      </c>
      <c r="G125" s="16">
        <f>IFERROR(IF(ISBLANK(INDEX(Date_ProbaD!$G:$G,MATCH("Fizică TEO"&amp;"||"&amp;$B125,Date_ProbaD!$K:$K,0))),"-",INDEX(Date_ProbaD!$G:$G,MATCH("Fizică TEO"&amp;"||"&amp;$B125,Date_ProbaD!$K:$K,0))),"-")</f>
        <v>1</v>
      </c>
      <c r="H125" s="11">
        <f>IFERROR(IF(ISBLANK(INDEX(Date_ProbaD!$H:$H,MATCH("Fizică TEO"&amp;"||"&amp;$B125,Date_ProbaD!$K:$K,0))),"-",INDEX(Date_ProbaD!$H:$H,MATCH("Fizică TEO"&amp;"||"&amp;$B125,Date_ProbaD!$K:$K,0))),"-")</f>
        <v>9.6999999999999993</v>
      </c>
      <c r="I125" s="16" t="str">
        <f>IFERROR(IF(ISBLANK(INDEX(Date_ProbaD!$I:$I,MATCH("Fizică TEO"&amp;"||"&amp;$B125,Date_ProbaD!$K:$K,0))),"-",INDEX(Date_ProbaD!$I:$I,MATCH("Fizică TEO"&amp;"||"&amp;$B125,Date_ProbaD!$K:$K,0))),"-")</f>
        <v>-</v>
      </c>
      <c r="J125" s="11" t="str">
        <f>IFERROR(IF(ISBLANK(INDEX(Date_ProbaD!$J:$J,MATCH("Fizică TEO"&amp;"||"&amp;$B125,Date_ProbaD!$K:$K,0))),"-",INDEX(Date_ProbaD!$J:$J,MATCH("Fizică TEO"&amp;"||"&amp;$B125,Date_ProbaD!$K:$K,0))),"-")</f>
        <v>-</v>
      </c>
      <c r="K125" s="11" t="str">
        <f t="shared" si="5"/>
        <v>-</v>
      </c>
    </row>
    <row r="126" spans="1:11" x14ac:dyDescent="0.2">
      <c r="A126" s="1" t="s">
        <v>124</v>
      </c>
      <c r="B126" s="1"/>
      <c r="C126" s="1"/>
      <c r="D126" s="1"/>
      <c r="E126" s="1"/>
      <c r="F126" s="1"/>
      <c r="G126" s="1"/>
      <c r="H126" s="1"/>
      <c r="I126" s="1"/>
      <c r="J126" s="1"/>
      <c r="K126" s="1"/>
    </row>
    <row r="127" spans="1:11" ht="28" x14ac:dyDescent="0.2">
      <c r="A127" s="12" t="s">
        <v>100</v>
      </c>
      <c r="B127" s="12" t="s">
        <v>22</v>
      </c>
      <c r="C127" s="12" t="s">
        <v>23</v>
      </c>
      <c r="D127" s="12" t="s">
        <v>24</v>
      </c>
      <c r="E127" s="12" t="s">
        <v>135</v>
      </c>
      <c r="F127" s="12" t="s">
        <v>136</v>
      </c>
      <c r="G127" s="12" t="s">
        <v>137</v>
      </c>
      <c r="H127" s="12" t="s">
        <v>138</v>
      </c>
      <c r="I127" s="12" t="s">
        <v>139</v>
      </c>
      <c r="J127" s="12" t="s">
        <v>140</v>
      </c>
      <c r="K127" s="12" t="s">
        <v>103</v>
      </c>
    </row>
    <row r="128" spans="1:11" x14ac:dyDescent="0.2">
      <c r="A128" s="16">
        <v>1</v>
      </c>
      <c r="B128" s="17" t="s">
        <v>46</v>
      </c>
      <c r="C128" s="17" t="s">
        <v>41</v>
      </c>
      <c r="D128" s="16" t="s">
        <v>42</v>
      </c>
      <c r="E128" s="16">
        <f>IFERROR(IF(ISBLANK(INDEX(Date_ProbaD!$E:$E,MATCH("Geografie"&amp;"||"&amp;$B128,Date_ProbaD!$K:$K,0))),"-",INDEX(Date_ProbaD!$E:$E,MATCH("Geografie"&amp;"||"&amp;$B128,Date_ProbaD!$K:$K,0))),"-")</f>
        <v>24</v>
      </c>
      <c r="F128" s="11">
        <f>IFERROR(IF(ISBLANK(INDEX(Date_ProbaD!$F:$F,MATCH("Geografie"&amp;"||"&amp;$B128,Date_ProbaD!$K:$K,0))),"-",INDEX(Date_ProbaD!$F:$F,MATCH("Geografie"&amp;"||"&amp;$B128,Date_ProbaD!$K:$K,0))),"-")</f>
        <v>9.3895833333333307</v>
      </c>
      <c r="G128" s="16">
        <f>IFERROR(IF(ISBLANK(INDEX(Date_ProbaD!$G:$G,MATCH("Geografie"&amp;"||"&amp;$B128,Date_ProbaD!$K:$K,0))),"-",INDEX(Date_ProbaD!$G:$G,MATCH("Geografie"&amp;"||"&amp;$B128,Date_ProbaD!$K:$K,0))),"-")</f>
        <v>33</v>
      </c>
      <c r="H128" s="11">
        <f>IFERROR(IF(ISBLANK(INDEX(Date_ProbaD!$H:$H,MATCH("Geografie"&amp;"||"&amp;$B128,Date_ProbaD!$K:$K,0))),"-",INDEX(Date_ProbaD!$H:$H,MATCH("Geografie"&amp;"||"&amp;$B128,Date_ProbaD!$K:$K,0))),"-")</f>
        <v>9.4151515151515106</v>
      </c>
      <c r="I128" s="16">
        <f>IFERROR(IF(ISBLANK(INDEX(Date_ProbaD!$I:$I,MATCH("Geografie"&amp;"||"&amp;$B128,Date_ProbaD!$K:$K,0))),"-",INDEX(Date_ProbaD!$I:$I,MATCH("Geografie"&amp;"||"&amp;$B128,Date_ProbaD!$K:$K,0))),"-")</f>
        <v>27</v>
      </c>
      <c r="J128" s="11">
        <f>IFERROR(IF(ISBLANK(INDEX(Date_ProbaD!$J:$J,MATCH("Geografie"&amp;"||"&amp;$B128,Date_ProbaD!$K:$K,0))),"-",INDEX(Date_ProbaD!$J:$J,MATCH("Geografie"&amp;"||"&amp;$B128,Date_ProbaD!$K:$K,0))),"-")</f>
        <v>9.31666666666667</v>
      </c>
      <c r="K128" s="11">
        <f t="shared" ref="K128:K159" si="6">IFERROR(ROUND(J128-F128,2),"-")</f>
        <v>-7.0000000000000007E-2</v>
      </c>
    </row>
    <row r="129" spans="1:11" x14ac:dyDescent="0.2">
      <c r="A129" s="16">
        <v>2</v>
      </c>
      <c r="B129" s="17" t="s">
        <v>44</v>
      </c>
      <c r="C129" s="17" t="s">
        <v>41</v>
      </c>
      <c r="D129" s="16" t="s">
        <v>42</v>
      </c>
      <c r="E129" s="16">
        <f>IFERROR(IF(ISBLANK(INDEX(Date_ProbaD!$E:$E,MATCH("Geografie"&amp;"||"&amp;$B129,Date_ProbaD!$K:$K,0))),"-",INDEX(Date_ProbaD!$E:$E,MATCH("Geografie"&amp;"||"&amp;$B129,Date_ProbaD!$K:$K,0))),"-")</f>
        <v>24</v>
      </c>
      <c r="F129" s="11">
        <f>IFERROR(IF(ISBLANK(INDEX(Date_ProbaD!$F:$F,MATCH("Geografie"&amp;"||"&amp;$B129,Date_ProbaD!$K:$K,0))),"-",INDEX(Date_ProbaD!$F:$F,MATCH("Geografie"&amp;"||"&amp;$B129,Date_ProbaD!$K:$K,0))),"-")</f>
        <v>8.7874999999999996</v>
      </c>
      <c r="G129" s="16">
        <f>IFERROR(IF(ISBLANK(INDEX(Date_ProbaD!$G:$G,MATCH("Geografie"&amp;"||"&amp;$B129,Date_ProbaD!$K:$K,0))),"-",INDEX(Date_ProbaD!$G:$G,MATCH("Geografie"&amp;"||"&amp;$B129,Date_ProbaD!$K:$K,0))),"-")</f>
        <v>24</v>
      </c>
      <c r="H129" s="11">
        <f>IFERROR(IF(ISBLANK(INDEX(Date_ProbaD!$H:$H,MATCH("Geografie"&amp;"||"&amp;$B129,Date_ProbaD!$K:$K,0))),"-",INDEX(Date_ProbaD!$H:$H,MATCH("Geografie"&amp;"||"&amp;$B129,Date_ProbaD!$K:$K,0))),"-")</f>
        <v>8.9395833333333297</v>
      </c>
      <c r="I129" s="16">
        <f>IFERROR(IF(ISBLANK(INDEX(Date_ProbaD!$I:$I,MATCH("Geografie"&amp;"||"&amp;$B129,Date_ProbaD!$K:$K,0))),"-",INDEX(Date_ProbaD!$I:$I,MATCH("Geografie"&amp;"||"&amp;$B129,Date_ProbaD!$K:$K,0))),"-")</f>
        <v>18</v>
      </c>
      <c r="J129" s="11">
        <f>IFERROR(IF(ISBLANK(INDEX(Date_ProbaD!$J:$J,MATCH("Geografie"&amp;"||"&amp;$B129,Date_ProbaD!$K:$K,0))),"-",INDEX(Date_ProbaD!$J:$J,MATCH("Geografie"&amp;"||"&amp;$B129,Date_ProbaD!$K:$K,0))),"-")</f>
        <v>9.2583333333333293</v>
      </c>
      <c r="K129" s="11">
        <f t="shared" si="6"/>
        <v>0.47</v>
      </c>
    </row>
    <row r="130" spans="1:11" x14ac:dyDescent="0.2">
      <c r="A130" s="16">
        <v>3</v>
      </c>
      <c r="B130" s="17" t="s">
        <v>45</v>
      </c>
      <c r="C130" s="17" t="s">
        <v>41</v>
      </c>
      <c r="D130" s="16" t="s">
        <v>42</v>
      </c>
      <c r="E130" s="16">
        <f>IFERROR(IF(ISBLANK(INDEX(Date_ProbaD!$E:$E,MATCH("Geografie"&amp;"||"&amp;$B130,Date_ProbaD!$K:$K,0))),"-",INDEX(Date_ProbaD!$E:$E,MATCH("Geografie"&amp;"||"&amp;$B130,Date_ProbaD!$K:$K,0))),"-")</f>
        <v>12</v>
      </c>
      <c r="F130" s="11">
        <f>IFERROR(IF(ISBLANK(INDEX(Date_ProbaD!$F:$F,MATCH("Geografie"&amp;"||"&amp;$B130,Date_ProbaD!$K:$K,0))),"-",INDEX(Date_ProbaD!$F:$F,MATCH("Geografie"&amp;"||"&amp;$B130,Date_ProbaD!$K:$K,0))),"-")</f>
        <v>9.30833333333333</v>
      </c>
      <c r="G130" s="16">
        <f>IFERROR(IF(ISBLANK(INDEX(Date_ProbaD!$G:$G,MATCH("Geografie"&amp;"||"&amp;$B130,Date_ProbaD!$K:$K,0))),"-",INDEX(Date_ProbaD!$G:$G,MATCH("Geografie"&amp;"||"&amp;$B130,Date_ProbaD!$K:$K,0))),"-")</f>
        <v>18</v>
      </c>
      <c r="H130" s="11">
        <f>IFERROR(IF(ISBLANK(INDEX(Date_ProbaD!$H:$H,MATCH("Geografie"&amp;"||"&amp;$B130,Date_ProbaD!$K:$K,0))),"-",INDEX(Date_ProbaD!$H:$H,MATCH("Geografie"&amp;"||"&amp;$B130,Date_ProbaD!$K:$K,0))),"-")</f>
        <v>9.5388888888888896</v>
      </c>
      <c r="I130" s="16">
        <f>IFERROR(IF(ISBLANK(INDEX(Date_ProbaD!$I:$I,MATCH("Geografie"&amp;"||"&amp;$B130,Date_ProbaD!$K:$K,0))),"-",INDEX(Date_ProbaD!$I:$I,MATCH("Geografie"&amp;"||"&amp;$B130,Date_ProbaD!$K:$K,0))),"-")</f>
        <v>15</v>
      </c>
      <c r="J130" s="11">
        <f>IFERROR(IF(ISBLANK(INDEX(Date_ProbaD!$J:$J,MATCH("Geografie"&amp;"||"&amp;$B130,Date_ProbaD!$K:$K,0))),"-",INDEX(Date_ProbaD!$J:$J,MATCH("Geografie"&amp;"||"&amp;$B130,Date_ProbaD!$K:$K,0))),"-")</f>
        <v>9.0733333333333306</v>
      </c>
      <c r="K130" s="11">
        <f t="shared" si="6"/>
        <v>-0.23</v>
      </c>
    </row>
    <row r="131" spans="1:11" x14ac:dyDescent="0.2">
      <c r="A131" s="16">
        <v>4</v>
      </c>
      <c r="B131" s="17" t="s">
        <v>84</v>
      </c>
      <c r="C131" s="17" t="s">
        <v>41</v>
      </c>
      <c r="D131" s="16" t="s">
        <v>39</v>
      </c>
      <c r="E131" s="16">
        <f>IFERROR(IF(ISBLANK(INDEX(Date_ProbaD!$E:$E,MATCH("Geografie"&amp;"||"&amp;$B131,Date_ProbaD!$K:$K,0))),"-",INDEX(Date_ProbaD!$E:$E,MATCH("Geografie"&amp;"||"&amp;$B131,Date_ProbaD!$K:$K,0))),"-")</f>
        <v>15</v>
      </c>
      <c r="F131" s="11">
        <f>IFERROR(IF(ISBLANK(INDEX(Date_ProbaD!$F:$F,MATCH("Geografie"&amp;"||"&amp;$B131,Date_ProbaD!$K:$K,0))),"-",INDEX(Date_ProbaD!$F:$F,MATCH("Geografie"&amp;"||"&amp;$B131,Date_ProbaD!$K:$K,0))),"-")</f>
        <v>8.68</v>
      </c>
      <c r="G131" s="16">
        <f>IFERROR(IF(ISBLANK(INDEX(Date_ProbaD!$G:$G,MATCH("Geografie"&amp;"||"&amp;$B131,Date_ProbaD!$K:$K,0))),"-",INDEX(Date_ProbaD!$G:$G,MATCH("Geografie"&amp;"||"&amp;$B131,Date_ProbaD!$K:$K,0))),"-")</f>
        <v>12</v>
      </c>
      <c r="H131" s="11">
        <f>IFERROR(IF(ISBLANK(INDEX(Date_ProbaD!$H:$H,MATCH("Geografie"&amp;"||"&amp;$B131,Date_ProbaD!$K:$K,0))),"-",INDEX(Date_ProbaD!$H:$H,MATCH("Geografie"&amp;"||"&amp;$B131,Date_ProbaD!$K:$K,0))),"-")</f>
        <v>8.9</v>
      </c>
      <c r="I131" s="16">
        <f>IFERROR(IF(ISBLANK(INDEX(Date_ProbaD!$I:$I,MATCH("Geografie"&amp;"||"&amp;$B131,Date_ProbaD!$K:$K,0))),"-",INDEX(Date_ProbaD!$I:$I,MATCH("Geografie"&amp;"||"&amp;$B131,Date_ProbaD!$K:$K,0))),"-")</f>
        <v>9</v>
      </c>
      <c r="J131" s="11">
        <f>IFERROR(IF(ISBLANK(INDEX(Date_ProbaD!$J:$J,MATCH("Geografie"&amp;"||"&amp;$B131,Date_ProbaD!$K:$K,0))),"-",INDEX(Date_ProbaD!$J:$J,MATCH("Geografie"&amp;"||"&amp;$B131,Date_ProbaD!$K:$K,0))),"-")</f>
        <v>8.56111111111111</v>
      </c>
      <c r="K131" s="11">
        <f t="shared" si="6"/>
        <v>-0.12</v>
      </c>
    </row>
    <row r="132" spans="1:11" x14ac:dyDescent="0.2">
      <c r="A132" s="16">
        <v>5</v>
      </c>
      <c r="B132" s="17" t="s">
        <v>86</v>
      </c>
      <c r="C132" s="17" t="s">
        <v>41</v>
      </c>
      <c r="D132" s="16" t="s">
        <v>42</v>
      </c>
      <c r="E132" s="16">
        <f>IFERROR(IF(ISBLANK(INDEX(Date_ProbaD!$E:$E,MATCH("Geografie"&amp;"||"&amp;$B132,Date_ProbaD!$K:$K,0))),"-",INDEX(Date_ProbaD!$E:$E,MATCH("Geografie"&amp;"||"&amp;$B132,Date_ProbaD!$K:$K,0))),"-")</f>
        <v>36</v>
      </c>
      <c r="F132" s="11">
        <f>IFERROR(IF(ISBLANK(INDEX(Date_ProbaD!$F:$F,MATCH("Geografie"&amp;"||"&amp;$B132,Date_ProbaD!$K:$K,0))),"-",INDEX(Date_ProbaD!$F:$F,MATCH("Geografie"&amp;"||"&amp;$B132,Date_ProbaD!$K:$K,0))),"-")</f>
        <v>8.4513888888888893</v>
      </c>
      <c r="G132" s="16">
        <f>IFERROR(IF(ISBLANK(INDEX(Date_ProbaD!$G:$G,MATCH("Geografie"&amp;"||"&amp;$B132,Date_ProbaD!$K:$K,0))),"-",INDEX(Date_ProbaD!$G:$G,MATCH("Geografie"&amp;"||"&amp;$B132,Date_ProbaD!$K:$K,0))),"-")</f>
        <v>25</v>
      </c>
      <c r="H132" s="11">
        <f>IFERROR(IF(ISBLANK(INDEX(Date_ProbaD!$H:$H,MATCH("Geografie"&amp;"||"&amp;$B132,Date_ProbaD!$K:$K,0))),"-",INDEX(Date_ProbaD!$H:$H,MATCH("Geografie"&amp;"||"&amp;$B132,Date_ProbaD!$K:$K,0))),"-")</f>
        <v>8.4440000000000008</v>
      </c>
      <c r="I132" s="16">
        <f>IFERROR(IF(ISBLANK(INDEX(Date_ProbaD!$I:$I,MATCH("Geografie"&amp;"||"&amp;$B132,Date_ProbaD!$K:$K,0))),"-",INDEX(Date_ProbaD!$I:$I,MATCH("Geografie"&amp;"||"&amp;$B132,Date_ProbaD!$K:$K,0))),"-")</f>
        <v>37</v>
      </c>
      <c r="J132" s="11">
        <f>IFERROR(IF(ISBLANK(INDEX(Date_ProbaD!$J:$J,MATCH("Geografie"&amp;"||"&amp;$B132,Date_ProbaD!$K:$K,0))),"-",INDEX(Date_ProbaD!$J:$J,MATCH("Geografie"&amp;"||"&amp;$B132,Date_ProbaD!$K:$K,0))),"-")</f>
        <v>8.2675675675675695</v>
      </c>
      <c r="K132" s="11">
        <f t="shared" si="6"/>
        <v>-0.18</v>
      </c>
    </row>
    <row r="133" spans="1:11" x14ac:dyDescent="0.2">
      <c r="A133" s="16">
        <v>6</v>
      </c>
      <c r="B133" s="17" t="s">
        <v>47</v>
      </c>
      <c r="C133" s="17" t="s">
        <v>41</v>
      </c>
      <c r="D133" s="16" t="s">
        <v>42</v>
      </c>
      <c r="E133" s="16">
        <f>IFERROR(IF(ISBLANK(INDEX(Date_ProbaD!$E:$E,MATCH("Geografie"&amp;"||"&amp;$B133,Date_ProbaD!$K:$K,0))),"-",INDEX(Date_ProbaD!$E:$E,MATCH("Geografie"&amp;"||"&amp;$B133,Date_ProbaD!$K:$K,0))),"-")</f>
        <v>10</v>
      </c>
      <c r="F133" s="11">
        <f>IFERROR(IF(ISBLANK(INDEX(Date_ProbaD!$F:$F,MATCH("Geografie"&amp;"||"&amp;$B133,Date_ProbaD!$K:$K,0))),"-",INDEX(Date_ProbaD!$F:$F,MATCH("Geografie"&amp;"||"&amp;$B133,Date_ProbaD!$K:$K,0))),"-")</f>
        <v>8.7850000000000001</v>
      </c>
      <c r="G133" s="16">
        <f>IFERROR(IF(ISBLANK(INDEX(Date_ProbaD!$G:$G,MATCH("Geografie"&amp;"||"&amp;$B133,Date_ProbaD!$K:$K,0))),"-",INDEX(Date_ProbaD!$G:$G,MATCH("Geografie"&amp;"||"&amp;$B133,Date_ProbaD!$K:$K,0))),"-")</f>
        <v>4</v>
      </c>
      <c r="H133" s="11">
        <f>IFERROR(IF(ISBLANK(INDEX(Date_ProbaD!$H:$H,MATCH("Geografie"&amp;"||"&amp;$B133,Date_ProbaD!$K:$K,0))),"-",INDEX(Date_ProbaD!$H:$H,MATCH("Geografie"&amp;"||"&amp;$B133,Date_ProbaD!$K:$K,0))),"-")</f>
        <v>9.3125</v>
      </c>
      <c r="I133" s="16">
        <f>IFERROR(IF(ISBLANK(INDEX(Date_ProbaD!$I:$I,MATCH("Geografie"&amp;"||"&amp;$B133,Date_ProbaD!$K:$K,0))),"-",INDEX(Date_ProbaD!$I:$I,MATCH("Geografie"&amp;"||"&amp;$B133,Date_ProbaD!$K:$K,0))),"-")</f>
        <v>15</v>
      </c>
      <c r="J133" s="11">
        <f>IFERROR(IF(ISBLANK(INDEX(Date_ProbaD!$J:$J,MATCH("Geografie"&amp;"||"&amp;$B133,Date_ProbaD!$K:$K,0))),"-",INDEX(Date_ProbaD!$J:$J,MATCH("Geografie"&amp;"||"&amp;$B133,Date_ProbaD!$K:$K,0))),"-")</f>
        <v>8.2666666666666693</v>
      </c>
      <c r="K133" s="11">
        <f t="shared" si="6"/>
        <v>-0.52</v>
      </c>
    </row>
    <row r="134" spans="1:11" x14ac:dyDescent="0.2">
      <c r="A134" s="16">
        <v>7</v>
      </c>
      <c r="B134" s="17" t="s">
        <v>49</v>
      </c>
      <c r="C134" s="17" t="s">
        <v>41</v>
      </c>
      <c r="D134" s="16" t="s">
        <v>42</v>
      </c>
      <c r="E134" s="16">
        <f>IFERROR(IF(ISBLANK(INDEX(Date_ProbaD!$E:$E,MATCH("Geografie"&amp;"||"&amp;$B134,Date_ProbaD!$K:$K,0))),"-",INDEX(Date_ProbaD!$E:$E,MATCH("Geografie"&amp;"||"&amp;$B134,Date_ProbaD!$K:$K,0))),"-")</f>
        <v>24</v>
      </c>
      <c r="F134" s="11">
        <f>IFERROR(IF(ISBLANK(INDEX(Date_ProbaD!$F:$F,MATCH("Geografie"&amp;"||"&amp;$B134,Date_ProbaD!$K:$K,0))),"-",INDEX(Date_ProbaD!$F:$F,MATCH("Geografie"&amp;"||"&amp;$B134,Date_ProbaD!$K:$K,0))),"-")</f>
        <v>7.8416666666666703</v>
      </c>
      <c r="G134" s="16">
        <f>IFERROR(IF(ISBLANK(INDEX(Date_ProbaD!$G:$G,MATCH("Geografie"&amp;"||"&amp;$B134,Date_ProbaD!$K:$K,0))),"-",INDEX(Date_ProbaD!$G:$G,MATCH("Geografie"&amp;"||"&amp;$B134,Date_ProbaD!$K:$K,0))),"-")</f>
        <v>21</v>
      </c>
      <c r="H134" s="11">
        <f>IFERROR(IF(ISBLANK(INDEX(Date_ProbaD!$H:$H,MATCH("Geografie"&amp;"||"&amp;$B134,Date_ProbaD!$K:$K,0))),"-",INDEX(Date_ProbaD!$H:$H,MATCH("Geografie"&amp;"||"&amp;$B134,Date_ProbaD!$K:$K,0))),"-")</f>
        <v>7.7880952380952397</v>
      </c>
      <c r="I134" s="16">
        <f>IFERROR(IF(ISBLANK(INDEX(Date_ProbaD!$I:$I,MATCH("Geografie"&amp;"||"&amp;$B134,Date_ProbaD!$K:$K,0))),"-",INDEX(Date_ProbaD!$I:$I,MATCH("Geografie"&amp;"||"&amp;$B134,Date_ProbaD!$K:$K,0))),"-")</f>
        <v>30</v>
      </c>
      <c r="J134" s="11">
        <f>IFERROR(IF(ISBLANK(INDEX(Date_ProbaD!$J:$J,MATCH("Geografie"&amp;"||"&amp;$B134,Date_ProbaD!$K:$K,0))),"-",INDEX(Date_ProbaD!$J:$J,MATCH("Geografie"&amp;"||"&amp;$B134,Date_ProbaD!$K:$K,0))),"-")</f>
        <v>8.0816666666666706</v>
      </c>
      <c r="K134" s="11">
        <f t="shared" si="6"/>
        <v>0.24</v>
      </c>
    </row>
    <row r="135" spans="1:11" x14ac:dyDescent="0.2">
      <c r="A135" s="16">
        <v>8</v>
      </c>
      <c r="B135" s="17" t="s">
        <v>59</v>
      </c>
      <c r="C135" s="17" t="s">
        <v>60</v>
      </c>
      <c r="D135" s="16" t="s">
        <v>39</v>
      </c>
      <c r="E135" s="16">
        <f>IFERROR(IF(ISBLANK(INDEX(Date_ProbaD!$E:$E,MATCH("Geografie"&amp;"||"&amp;$B135,Date_ProbaD!$K:$K,0))),"-",INDEX(Date_ProbaD!$E:$E,MATCH("Geografie"&amp;"||"&amp;$B135,Date_ProbaD!$K:$K,0))),"-")</f>
        <v>30</v>
      </c>
      <c r="F135" s="11">
        <f>IFERROR(IF(ISBLANK(INDEX(Date_ProbaD!$F:$F,MATCH("Geografie"&amp;"||"&amp;$B135,Date_ProbaD!$K:$K,0))),"-",INDEX(Date_ProbaD!$F:$F,MATCH("Geografie"&amp;"||"&amp;$B135,Date_ProbaD!$K:$K,0))),"-")</f>
        <v>7.42</v>
      </c>
      <c r="G135" s="16">
        <f>IFERROR(IF(ISBLANK(INDEX(Date_ProbaD!$G:$G,MATCH("Geografie"&amp;"||"&amp;$B135,Date_ProbaD!$K:$K,0))),"-",INDEX(Date_ProbaD!$G:$G,MATCH("Geografie"&amp;"||"&amp;$B135,Date_ProbaD!$K:$K,0))),"-")</f>
        <v>17</v>
      </c>
      <c r="H135" s="11">
        <f>IFERROR(IF(ISBLANK(INDEX(Date_ProbaD!$H:$H,MATCH("Geografie"&amp;"||"&amp;$B135,Date_ProbaD!$K:$K,0))),"-",INDEX(Date_ProbaD!$H:$H,MATCH("Geografie"&amp;"||"&amp;$B135,Date_ProbaD!$K:$K,0))),"-")</f>
        <v>7.4411764705882399</v>
      </c>
      <c r="I135" s="16">
        <f>IFERROR(IF(ISBLANK(INDEX(Date_ProbaD!$I:$I,MATCH("Geografie"&amp;"||"&amp;$B135,Date_ProbaD!$K:$K,0))),"-",INDEX(Date_ProbaD!$I:$I,MATCH("Geografie"&amp;"||"&amp;$B135,Date_ProbaD!$K:$K,0))),"-")</f>
        <v>13</v>
      </c>
      <c r="J135" s="11">
        <f>IFERROR(IF(ISBLANK(INDEX(Date_ProbaD!$J:$J,MATCH("Geografie"&amp;"||"&amp;$B135,Date_ProbaD!$K:$K,0))),"-",INDEX(Date_ProbaD!$J:$J,MATCH("Geografie"&amp;"||"&amp;$B135,Date_ProbaD!$K:$K,0))),"-")</f>
        <v>8.0192307692307701</v>
      </c>
      <c r="K135" s="11">
        <f t="shared" si="6"/>
        <v>0.6</v>
      </c>
    </row>
    <row r="136" spans="1:11" x14ac:dyDescent="0.2">
      <c r="A136" s="16">
        <v>9</v>
      </c>
      <c r="B136" s="17" t="s">
        <v>91</v>
      </c>
      <c r="C136" s="17" t="s">
        <v>73</v>
      </c>
      <c r="D136" s="16" t="s">
        <v>39</v>
      </c>
      <c r="E136" s="16">
        <f>IFERROR(IF(ISBLANK(INDEX(Date_ProbaD!$E:$E,MATCH("Geografie"&amp;"||"&amp;$B136,Date_ProbaD!$K:$K,0))),"-",INDEX(Date_ProbaD!$E:$E,MATCH("Geografie"&amp;"||"&amp;$B136,Date_ProbaD!$K:$K,0))),"-")</f>
        <v>32</v>
      </c>
      <c r="F136" s="11">
        <f>IFERROR(IF(ISBLANK(INDEX(Date_ProbaD!$F:$F,MATCH("Geografie"&amp;"||"&amp;$B136,Date_ProbaD!$K:$K,0))),"-",INDEX(Date_ProbaD!$F:$F,MATCH("Geografie"&amp;"||"&amp;$B136,Date_ProbaD!$K:$K,0))),"-")</f>
        <v>8.8953124999999993</v>
      </c>
      <c r="G136" s="16">
        <f>IFERROR(IF(ISBLANK(INDEX(Date_ProbaD!$G:$G,MATCH("Geografie"&amp;"||"&amp;$B136,Date_ProbaD!$K:$K,0))),"-",INDEX(Date_ProbaD!$G:$G,MATCH("Geografie"&amp;"||"&amp;$B136,Date_ProbaD!$K:$K,0))),"-")</f>
        <v>30</v>
      </c>
      <c r="H136" s="11">
        <f>IFERROR(IF(ISBLANK(INDEX(Date_ProbaD!$H:$H,MATCH("Geografie"&amp;"||"&amp;$B136,Date_ProbaD!$K:$K,0))),"-",INDEX(Date_ProbaD!$H:$H,MATCH("Geografie"&amp;"||"&amp;$B136,Date_ProbaD!$K:$K,0))),"-")</f>
        <v>7.9733333333333301</v>
      </c>
      <c r="I136" s="16">
        <f>IFERROR(IF(ISBLANK(INDEX(Date_ProbaD!$I:$I,MATCH("Geografie"&amp;"||"&amp;$B136,Date_ProbaD!$K:$K,0))),"-",INDEX(Date_ProbaD!$I:$I,MATCH("Geografie"&amp;"||"&amp;$B136,Date_ProbaD!$K:$K,0))),"-")</f>
        <v>53</v>
      </c>
      <c r="J136" s="11">
        <f>IFERROR(IF(ISBLANK(INDEX(Date_ProbaD!$J:$J,MATCH("Geografie"&amp;"||"&amp;$B136,Date_ProbaD!$K:$K,0))),"-",INDEX(Date_ProbaD!$J:$J,MATCH("Geografie"&amp;"||"&amp;$B136,Date_ProbaD!$K:$K,0))),"-")</f>
        <v>8.0047169811320806</v>
      </c>
      <c r="K136" s="11">
        <f t="shared" si="6"/>
        <v>-0.89</v>
      </c>
    </row>
    <row r="137" spans="1:11" x14ac:dyDescent="0.2">
      <c r="A137" s="16">
        <v>10</v>
      </c>
      <c r="B137" s="17" t="s">
        <v>52</v>
      </c>
      <c r="C137" s="17" t="s">
        <v>53</v>
      </c>
      <c r="D137" s="16" t="s">
        <v>39</v>
      </c>
      <c r="E137" s="16">
        <f>IFERROR(IF(ISBLANK(INDEX(Date_ProbaD!$E:$E,MATCH("Geografie"&amp;"||"&amp;$B137,Date_ProbaD!$K:$K,0))),"-",INDEX(Date_ProbaD!$E:$E,MATCH("Geografie"&amp;"||"&amp;$B137,Date_ProbaD!$K:$K,0))),"-")</f>
        <v>19</v>
      </c>
      <c r="F137" s="11">
        <f>IFERROR(IF(ISBLANK(INDEX(Date_ProbaD!$F:$F,MATCH("Geografie"&amp;"||"&amp;$B137,Date_ProbaD!$K:$K,0))),"-",INDEX(Date_ProbaD!$F:$F,MATCH("Geografie"&amp;"||"&amp;$B137,Date_ProbaD!$K:$K,0))),"-")</f>
        <v>8.3631578947368403</v>
      </c>
      <c r="G137" s="16">
        <f>IFERROR(IF(ISBLANK(INDEX(Date_ProbaD!$G:$G,MATCH("Geografie"&amp;"||"&amp;$B137,Date_ProbaD!$K:$K,0))),"-",INDEX(Date_ProbaD!$G:$G,MATCH("Geografie"&amp;"||"&amp;$B137,Date_ProbaD!$K:$K,0))),"-")</f>
        <v>17</v>
      </c>
      <c r="H137" s="11">
        <f>IFERROR(IF(ISBLANK(INDEX(Date_ProbaD!$H:$H,MATCH("Geografie"&amp;"||"&amp;$B137,Date_ProbaD!$K:$K,0))),"-",INDEX(Date_ProbaD!$H:$H,MATCH("Geografie"&amp;"||"&amp;$B137,Date_ProbaD!$K:$K,0))),"-")</f>
        <v>8.9794117647058798</v>
      </c>
      <c r="I137" s="16">
        <f>IFERROR(IF(ISBLANK(INDEX(Date_ProbaD!$I:$I,MATCH("Geografie"&amp;"||"&amp;$B137,Date_ProbaD!$K:$K,0))),"-",INDEX(Date_ProbaD!$I:$I,MATCH("Geografie"&amp;"||"&amp;$B137,Date_ProbaD!$K:$K,0))),"-")</f>
        <v>21</v>
      </c>
      <c r="J137" s="11">
        <f>IFERROR(IF(ISBLANK(INDEX(Date_ProbaD!$J:$J,MATCH("Geografie"&amp;"||"&amp;$B137,Date_ProbaD!$K:$K,0))),"-",INDEX(Date_ProbaD!$J:$J,MATCH("Geografie"&amp;"||"&amp;$B137,Date_ProbaD!$K:$K,0))),"-")</f>
        <v>7.9904761904761896</v>
      </c>
      <c r="K137" s="11">
        <f t="shared" si="6"/>
        <v>-0.37</v>
      </c>
    </row>
    <row r="138" spans="1:11" x14ac:dyDescent="0.2">
      <c r="A138" s="16">
        <v>11</v>
      </c>
      <c r="B138" s="17" t="s">
        <v>43</v>
      </c>
      <c r="C138" s="17" t="s">
        <v>41</v>
      </c>
      <c r="D138" s="16" t="s">
        <v>39</v>
      </c>
      <c r="E138" s="16">
        <f>IFERROR(IF(ISBLANK(INDEX(Date_ProbaD!$E:$E,MATCH("Geografie"&amp;"||"&amp;$B138,Date_ProbaD!$K:$K,0))),"-",INDEX(Date_ProbaD!$E:$E,MATCH("Geografie"&amp;"||"&amp;$B138,Date_ProbaD!$K:$K,0))),"-")</f>
        <v>115</v>
      </c>
      <c r="F138" s="11">
        <f>IFERROR(IF(ISBLANK(INDEX(Date_ProbaD!$F:$F,MATCH("Geografie"&amp;"||"&amp;$B138,Date_ProbaD!$K:$K,0))),"-",INDEX(Date_ProbaD!$F:$F,MATCH("Geografie"&amp;"||"&amp;$B138,Date_ProbaD!$K:$K,0))),"-")</f>
        <v>8.2521739130434799</v>
      </c>
      <c r="G138" s="16">
        <f>IFERROR(IF(ISBLANK(INDEX(Date_ProbaD!$G:$G,MATCH("Geografie"&amp;"||"&amp;$B138,Date_ProbaD!$K:$K,0))),"-",INDEX(Date_ProbaD!$G:$G,MATCH("Geografie"&amp;"||"&amp;$B138,Date_ProbaD!$K:$K,0))),"-")</f>
        <v>106</v>
      </c>
      <c r="H138" s="11">
        <f>IFERROR(IF(ISBLANK(INDEX(Date_ProbaD!$H:$H,MATCH("Geografie"&amp;"||"&amp;$B138,Date_ProbaD!$K:$K,0))),"-",INDEX(Date_ProbaD!$H:$H,MATCH("Geografie"&amp;"||"&amp;$B138,Date_ProbaD!$K:$K,0))),"-")</f>
        <v>7.9127358490565998</v>
      </c>
      <c r="I138" s="16">
        <f>IFERROR(IF(ISBLANK(INDEX(Date_ProbaD!$I:$I,MATCH("Geografie"&amp;"||"&amp;$B138,Date_ProbaD!$K:$K,0))),"-",INDEX(Date_ProbaD!$I:$I,MATCH("Geografie"&amp;"||"&amp;$B138,Date_ProbaD!$K:$K,0))),"-")</f>
        <v>143</v>
      </c>
      <c r="J138" s="11">
        <f>IFERROR(IF(ISBLANK(INDEX(Date_ProbaD!$J:$J,MATCH("Geografie"&amp;"||"&amp;$B138,Date_ProbaD!$K:$K,0))),"-",INDEX(Date_ProbaD!$J:$J,MATCH("Geografie"&amp;"||"&amp;$B138,Date_ProbaD!$K:$K,0))),"-")</f>
        <v>7.8510489510489503</v>
      </c>
      <c r="K138" s="11">
        <f t="shared" si="6"/>
        <v>-0.4</v>
      </c>
    </row>
    <row r="139" spans="1:11" x14ac:dyDescent="0.2">
      <c r="A139" s="16">
        <v>12</v>
      </c>
      <c r="B139" s="17" t="s">
        <v>79</v>
      </c>
      <c r="C139" s="17" t="s">
        <v>41</v>
      </c>
      <c r="D139" s="16" t="s">
        <v>39</v>
      </c>
      <c r="E139" s="16" t="str">
        <f>IFERROR(IF(ISBLANK(INDEX(Date_ProbaD!$E:$E,MATCH("Geografie"&amp;"||"&amp;$B139,Date_ProbaD!$K:$K,0))),"-",INDEX(Date_ProbaD!$E:$E,MATCH("Geografie"&amp;"||"&amp;$B139,Date_ProbaD!$K:$K,0))),"-")</f>
        <v>-</v>
      </c>
      <c r="F139" s="11" t="str">
        <f>IFERROR(IF(ISBLANK(INDEX(Date_ProbaD!$F:$F,MATCH("Geografie"&amp;"||"&amp;$B139,Date_ProbaD!$K:$K,0))),"-",INDEX(Date_ProbaD!$F:$F,MATCH("Geografie"&amp;"||"&amp;$B139,Date_ProbaD!$K:$K,0))),"-")</f>
        <v>-</v>
      </c>
      <c r="G139" s="16" t="str">
        <f>IFERROR(IF(ISBLANK(INDEX(Date_ProbaD!$G:$G,MATCH("Geografie"&amp;"||"&amp;$B139,Date_ProbaD!$K:$K,0))),"-",INDEX(Date_ProbaD!$G:$G,MATCH("Geografie"&amp;"||"&amp;$B139,Date_ProbaD!$K:$K,0))),"-")</f>
        <v>-</v>
      </c>
      <c r="H139" s="11" t="str">
        <f>IFERROR(IF(ISBLANK(INDEX(Date_ProbaD!$H:$H,MATCH("Geografie"&amp;"||"&amp;$B139,Date_ProbaD!$K:$K,0))),"-",INDEX(Date_ProbaD!$H:$H,MATCH("Geografie"&amp;"||"&amp;$B139,Date_ProbaD!$K:$K,0))),"-")</f>
        <v>-</v>
      </c>
      <c r="I139" s="16">
        <f>IFERROR(IF(ISBLANK(INDEX(Date_ProbaD!$I:$I,MATCH("Geografie"&amp;"||"&amp;$B139,Date_ProbaD!$K:$K,0))),"-",INDEX(Date_ProbaD!$I:$I,MATCH("Geografie"&amp;"||"&amp;$B139,Date_ProbaD!$K:$K,0))),"-")</f>
        <v>2</v>
      </c>
      <c r="J139" s="11">
        <f>IFERROR(IF(ISBLANK(INDEX(Date_ProbaD!$J:$J,MATCH("Geografie"&amp;"||"&amp;$B139,Date_ProbaD!$K:$K,0))),"-",INDEX(Date_ProbaD!$J:$J,MATCH("Geografie"&amp;"||"&amp;$B139,Date_ProbaD!$K:$K,0))),"-")</f>
        <v>7.8250000000000002</v>
      </c>
      <c r="K139" s="11" t="str">
        <f t="shared" si="6"/>
        <v>-</v>
      </c>
    </row>
    <row r="140" spans="1:11" x14ac:dyDescent="0.2">
      <c r="A140" s="16">
        <v>13</v>
      </c>
      <c r="B140" s="17" t="s">
        <v>96</v>
      </c>
      <c r="C140" s="17" t="s">
        <v>97</v>
      </c>
      <c r="D140" s="16" t="s">
        <v>39</v>
      </c>
      <c r="E140" s="16">
        <f>IFERROR(IF(ISBLANK(INDEX(Date_ProbaD!$E:$E,MATCH("Geografie"&amp;"||"&amp;$B140,Date_ProbaD!$K:$K,0))),"-",INDEX(Date_ProbaD!$E:$E,MATCH("Geografie"&amp;"||"&amp;$B140,Date_ProbaD!$K:$K,0))),"-")</f>
        <v>42</v>
      </c>
      <c r="F140" s="11">
        <f>IFERROR(IF(ISBLANK(INDEX(Date_ProbaD!$F:$F,MATCH("Geografie"&amp;"||"&amp;$B140,Date_ProbaD!$K:$K,0))),"-",INDEX(Date_ProbaD!$F:$F,MATCH("Geografie"&amp;"||"&amp;$B140,Date_ProbaD!$K:$K,0))),"-")</f>
        <v>6.9595238095238097</v>
      </c>
      <c r="G140" s="16">
        <f>IFERROR(IF(ISBLANK(INDEX(Date_ProbaD!$G:$G,MATCH("Geografie"&amp;"||"&amp;$B140,Date_ProbaD!$K:$K,0))),"-",INDEX(Date_ProbaD!$G:$G,MATCH("Geografie"&amp;"||"&amp;$B140,Date_ProbaD!$K:$K,0))),"-")</f>
        <v>25</v>
      </c>
      <c r="H140" s="11">
        <f>IFERROR(IF(ISBLANK(INDEX(Date_ProbaD!$H:$H,MATCH("Geografie"&amp;"||"&amp;$B140,Date_ProbaD!$K:$K,0))),"-",INDEX(Date_ProbaD!$H:$H,MATCH("Geografie"&amp;"||"&amp;$B140,Date_ProbaD!$K:$K,0))),"-")</f>
        <v>8.0299999999999994</v>
      </c>
      <c r="I140" s="16">
        <f>IFERROR(IF(ISBLANK(INDEX(Date_ProbaD!$I:$I,MATCH("Geografie"&amp;"||"&amp;$B140,Date_ProbaD!$K:$K,0))),"-",INDEX(Date_ProbaD!$I:$I,MATCH("Geografie"&amp;"||"&amp;$B140,Date_ProbaD!$K:$K,0))),"-")</f>
        <v>29</v>
      </c>
      <c r="J140" s="11">
        <f>IFERROR(IF(ISBLANK(INDEX(Date_ProbaD!$J:$J,MATCH("Geografie"&amp;"||"&amp;$B140,Date_ProbaD!$K:$K,0))),"-",INDEX(Date_ProbaD!$J:$J,MATCH("Geografie"&amp;"||"&amp;$B140,Date_ProbaD!$K:$K,0))),"-")</f>
        <v>7.75</v>
      </c>
      <c r="K140" s="11">
        <f t="shared" si="6"/>
        <v>0.79</v>
      </c>
    </row>
    <row r="141" spans="1:11" x14ac:dyDescent="0.2">
      <c r="A141" s="16">
        <v>14</v>
      </c>
      <c r="B141" s="17" t="s">
        <v>40</v>
      </c>
      <c r="C141" s="17" t="s">
        <v>41</v>
      </c>
      <c r="D141" s="16" t="s">
        <v>42</v>
      </c>
      <c r="E141" s="16">
        <f>IFERROR(IF(ISBLANK(INDEX(Date_ProbaD!$E:$E,MATCH("Geografie"&amp;"||"&amp;$B141,Date_ProbaD!$K:$K,0))),"-",INDEX(Date_ProbaD!$E:$E,MATCH("Geografie"&amp;"||"&amp;$B141,Date_ProbaD!$K:$K,0))),"-")</f>
        <v>88</v>
      </c>
      <c r="F141" s="11">
        <f>IFERROR(IF(ISBLANK(INDEX(Date_ProbaD!$F:$F,MATCH("Geografie"&amp;"||"&amp;$B141,Date_ProbaD!$K:$K,0))),"-",INDEX(Date_ProbaD!$F:$F,MATCH("Geografie"&amp;"||"&amp;$B141,Date_ProbaD!$K:$K,0))),"-")</f>
        <v>7.8738636363636401</v>
      </c>
      <c r="G141" s="16">
        <f>IFERROR(IF(ISBLANK(INDEX(Date_ProbaD!$G:$G,MATCH("Geografie"&amp;"||"&amp;$B141,Date_ProbaD!$K:$K,0))),"-",INDEX(Date_ProbaD!$G:$G,MATCH("Geografie"&amp;"||"&amp;$B141,Date_ProbaD!$K:$K,0))),"-")</f>
        <v>80</v>
      </c>
      <c r="H141" s="11">
        <f>IFERROR(IF(ISBLANK(INDEX(Date_ProbaD!$H:$H,MATCH("Geografie"&amp;"||"&amp;$B141,Date_ProbaD!$K:$K,0))),"-",INDEX(Date_ProbaD!$H:$H,MATCH("Geografie"&amp;"||"&amp;$B141,Date_ProbaD!$K:$K,0))),"-")</f>
        <v>8.0118749999999999</v>
      </c>
      <c r="I141" s="16">
        <f>IFERROR(IF(ISBLANK(INDEX(Date_ProbaD!$I:$I,MATCH("Geografie"&amp;"||"&amp;$B141,Date_ProbaD!$K:$K,0))),"-",INDEX(Date_ProbaD!$I:$I,MATCH("Geografie"&amp;"||"&amp;$B141,Date_ProbaD!$K:$K,0))),"-")</f>
        <v>67</v>
      </c>
      <c r="J141" s="11">
        <f>IFERROR(IF(ISBLANK(INDEX(Date_ProbaD!$J:$J,MATCH("Geografie"&amp;"||"&amp;$B141,Date_ProbaD!$K:$K,0))),"-",INDEX(Date_ProbaD!$J:$J,MATCH("Geografie"&amp;"||"&amp;$B141,Date_ProbaD!$K:$K,0))),"-")</f>
        <v>7.6656716417910502</v>
      </c>
      <c r="K141" s="11">
        <f t="shared" si="6"/>
        <v>-0.21</v>
      </c>
    </row>
    <row r="142" spans="1:11" x14ac:dyDescent="0.2">
      <c r="A142" s="16">
        <v>15</v>
      </c>
      <c r="B142" s="17" t="s">
        <v>50</v>
      </c>
      <c r="C142" s="17" t="s">
        <v>51</v>
      </c>
      <c r="D142" s="16" t="s">
        <v>42</v>
      </c>
      <c r="E142" s="16">
        <f>IFERROR(IF(ISBLANK(INDEX(Date_ProbaD!$E:$E,MATCH("Geografie"&amp;"||"&amp;$B142,Date_ProbaD!$K:$K,0))),"-",INDEX(Date_ProbaD!$E:$E,MATCH("Geografie"&amp;"||"&amp;$B142,Date_ProbaD!$K:$K,0))),"-")</f>
        <v>29</v>
      </c>
      <c r="F142" s="11">
        <f>IFERROR(IF(ISBLANK(INDEX(Date_ProbaD!$F:$F,MATCH("Geografie"&amp;"||"&amp;$B142,Date_ProbaD!$K:$K,0))),"-",INDEX(Date_ProbaD!$F:$F,MATCH("Geografie"&amp;"||"&amp;$B142,Date_ProbaD!$K:$K,0))),"-")</f>
        <v>7.5965517241379299</v>
      </c>
      <c r="G142" s="16">
        <f>IFERROR(IF(ISBLANK(INDEX(Date_ProbaD!$G:$G,MATCH("Geografie"&amp;"||"&amp;$B142,Date_ProbaD!$K:$K,0))),"-",INDEX(Date_ProbaD!$G:$G,MATCH("Geografie"&amp;"||"&amp;$B142,Date_ProbaD!$K:$K,0))),"-")</f>
        <v>24</v>
      </c>
      <c r="H142" s="11">
        <f>IFERROR(IF(ISBLANK(INDEX(Date_ProbaD!$H:$H,MATCH("Geografie"&amp;"||"&amp;$B142,Date_ProbaD!$K:$K,0))),"-",INDEX(Date_ProbaD!$H:$H,MATCH("Geografie"&amp;"||"&amp;$B142,Date_ProbaD!$K:$K,0))),"-")</f>
        <v>7.90208333333333</v>
      </c>
      <c r="I142" s="16">
        <f>IFERROR(IF(ISBLANK(INDEX(Date_ProbaD!$I:$I,MATCH("Geografie"&amp;"||"&amp;$B142,Date_ProbaD!$K:$K,0))),"-",INDEX(Date_ProbaD!$I:$I,MATCH("Geografie"&amp;"||"&amp;$B142,Date_ProbaD!$K:$K,0))),"-")</f>
        <v>30</v>
      </c>
      <c r="J142" s="11">
        <f>IFERROR(IF(ISBLANK(INDEX(Date_ProbaD!$J:$J,MATCH("Geografie"&amp;"||"&amp;$B142,Date_ProbaD!$K:$K,0))),"-",INDEX(Date_ProbaD!$J:$J,MATCH("Geografie"&amp;"||"&amp;$B142,Date_ProbaD!$K:$K,0))),"-")</f>
        <v>7.4716666666666702</v>
      </c>
      <c r="K142" s="11">
        <f t="shared" si="6"/>
        <v>-0.12</v>
      </c>
    </row>
    <row r="143" spans="1:11" x14ac:dyDescent="0.2">
      <c r="A143" s="16">
        <v>16</v>
      </c>
      <c r="B143" s="17" t="s">
        <v>89</v>
      </c>
      <c r="C143" s="17" t="s">
        <v>90</v>
      </c>
      <c r="D143" s="16" t="s">
        <v>42</v>
      </c>
      <c r="E143" s="16">
        <f>IFERROR(IF(ISBLANK(INDEX(Date_ProbaD!$E:$E,MATCH("Geografie"&amp;"||"&amp;$B143,Date_ProbaD!$K:$K,0))),"-",INDEX(Date_ProbaD!$E:$E,MATCH("Geografie"&amp;"||"&amp;$B143,Date_ProbaD!$K:$K,0))),"-")</f>
        <v>41</v>
      </c>
      <c r="F143" s="11">
        <f>IFERROR(IF(ISBLANK(INDEX(Date_ProbaD!$F:$F,MATCH("Geografie"&amp;"||"&amp;$B143,Date_ProbaD!$K:$K,0))),"-",INDEX(Date_ProbaD!$F:$F,MATCH("Geografie"&amp;"||"&amp;$B143,Date_ProbaD!$K:$K,0))),"-")</f>
        <v>7.5731707317073198</v>
      </c>
      <c r="G143" s="16">
        <f>IFERROR(IF(ISBLANK(INDEX(Date_ProbaD!$G:$G,MATCH("Geografie"&amp;"||"&amp;$B143,Date_ProbaD!$K:$K,0))),"-",INDEX(Date_ProbaD!$G:$G,MATCH("Geografie"&amp;"||"&amp;$B143,Date_ProbaD!$K:$K,0))),"-")</f>
        <v>43</v>
      </c>
      <c r="H143" s="11">
        <f>IFERROR(IF(ISBLANK(INDEX(Date_ProbaD!$H:$H,MATCH("Geografie"&amp;"||"&amp;$B143,Date_ProbaD!$K:$K,0))),"-",INDEX(Date_ProbaD!$H:$H,MATCH("Geografie"&amp;"||"&amp;$B143,Date_ProbaD!$K:$K,0))),"-")</f>
        <v>8.0104651162790699</v>
      </c>
      <c r="I143" s="16">
        <f>IFERROR(IF(ISBLANK(INDEX(Date_ProbaD!$I:$I,MATCH("Geografie"&amp;"||"&amp;$B143,Date_ProbaD!$K:$K,0))),"-",INDEX(Date_ProbaD!$I:$I,MATCH("Geografie"&amp;"||"&amp;$B143,Date_ProbaD!$K:$K,0))),"-")</f>
        <v>46</v>
      </c>
      <c r="J143" s="11">
        <f>IFERROR(IF(ISBLANK(INDEX(Date_ProbaD!$J:$J,MATCH("Geografie"&amp;"||"&amp;$B143,Date_ProbaD!$K:$K,0))),"-",INDEX(Date_ProbaD!$J:$J,MATCH("Geografie"&amp;"||"&amp;$B143,Date_ProbaD!$K:$K,0))),"-")</f>
        <v>7.4467391304347803</v>
      </c>
      <c r="K143" s="11">
        <f t="shared" si="6"/>
        <v>-0.13</v>
      </c>
    </row>
    <row r="144" spans="1:11" x14ac:dyDescent="0.2">
      <c r="A144" s="16">
        <v>17</v>
      </c>
      <c r="B144" s="17" t="s">
        <v>37</v>
      </c>
      <c r="C144" s="17" t="s">
        <v>38</v>
      </c>
      <c r="D144" s="16" t="s">
        <v>39</v>
      </c>
      <c r="E144" s="16">
        <f>IFERROR(IF(ISBLANK(INDEX(Date_ProbaD!$E:$E,MATCH("Geografie"&amp;"||"&amp;$B144,Date_ProbaD!$K:$K,0))),"-",INDEX(Date_ProbaD!$E:$E,MATCH("Geografie"&amp;"||"&amp;$B144,Date_ProbaD!$K:$K,0))),"-")</f>
        <v>66</v>
      </c>
      <c r="F144" s="11">
        <f>IFERROR(IF(ISBLANK(INDEX(Date_ProbaD!$F:$F,MATCH("Geografie"&amp;"||"&amp;$B144,Date_ProbaD!$K:$K,0))),"-",INDEX(Date_ProbaD!$F:$F,MATCH("Geografie"&amp;"||"&amp;$B144,Date_ProbaD!$K:$K,0))),"-")</f>
        <v>7.8053030303030297</v>
      </c>
      <c r="G144" s="16">
        <f>IFERROR(IF(ISBLANK(INDEX(Date_ProbaD!$G:$G,MATCH("Geografie"&amp;"||"&amp;$B144,Date_ProbaD!$K:$K,0))),"-",INDEX(Date_ProbaD!$G:$G,MATCH("Geografie"&amp;"||"&amp;$B144,Date_ProbaD!$K:$K,0))),"-")</f>
        <v>49</v>
      </c>
      <c r="H144" s="11">
        <f>IFERROR(IF(ISBLANK(INDEX(Date_ProbaD!$H:$H,MATCH("Geografie"&amp;"||"&amp;$B144,Date_ProbaD!$K:$K,0))),"-",INDEX(Date_ProbaD!$H:$H,MATCH("Geografie"&amp;"||"&amp;$B144,Date_ProbaD!$K:$K,0))),"-")</f>
        <v>7.2173469387755098</v>
      </c>
      <c r="I144" s="16">
        <f>IFERROR(IF(ISBLANK(INDEX(Date_ProbaD!$I:$I,MATCH("Geografie"&amp;"||"&amp;$B144,Date_ProbaD!$K:$K,0))),"-",INDEX(Date_ProbaD!$I:$I,MATCH("Geografie"&amp;"||"&amp;$B144,Date_ProbaD!$K:$K,0))),"-")</f>
        <v>39</v>
      </c>
      <c r="J144" s="11">
        <f>IFERROR(IF(ISBLANK(INDEX(Date_ProbaD!$J:$J,MATCH("Geografie"&amp;"||"&amp;$B144,Date_ProbaD!$K:$K,0))),"-",INDEX(Date_ProbaD!$J:$J,MATCH("Geografie"&amp;"||"&amp;$B144,Date_ProbaD!$K:$K,0))),"-")</f>
        <v>7.3192307692307699</v>
      </c>
      <c r="K144" s="11">
        <f t="shared" si="6"/>
        <v>-0.49</v>
      </c>
    </row>
    <row r="145" spans="1:11" x14ac:dyDescent="0.2">
      <c r="A145" s="16">
        <v>18</v>
      </c>
      <c r="B145" s="17" t="s">
        <v>68</v>
      </c>
      <c r="C145" s="17" t="s">
        <v>69</v>
      </c>
      <c r="D145" s="16" t="s">
        <v>42</v>
      </c>
      <c r="E145" s="16">
        <f>IFERROR(IF(ISBLANK(INDEX(Date_ProbaD!$E:$E,MATCH("Geografie"&amp;"||"&amp;$B145,Date_ProbaD!$K:$K,0))),"-",INDEX(Date_ProbaD!$E:$E,MATCH("Geografie"&amp;"||"&amp;$B145,Date_ProbaD!$K:$K,0))),"-")</f>
        <v>53</v>
      </c>
      <c r="F145" s="11">
        <f>IFERROR(IF(ISBLANK(INDEX(Date_ProbaD!$F:$F,MATCH("Geografie"&amp;"||"&amp;$B145,Date_ProbaD!$K:$K,0))),"-",INDEX(Date_ProbaD!$F:$F,MATCH("Geografie"&amp;"||"&amp;$B145,Date_ProbaD!$K:$K,0))),"-")</f>
        <v>7.0481132075471704</v>
      </c>
      <c r="G145" s="16">
        <f>IFERROR(IF(ISBLANK(INDEX(Date_ProbaD!$G:$G,MATCH("Geografie"&amp;"||"&amp;$B145,Date_ProbaD!$K:$K,0))),"-",INDEX(Date_ProbaD!$G:$G,MATCH("Geografie"&amp;"||"&amp;$B145,Date_ProbaD!$K:$K,0))),"-")</f>
        <v>33</v>
      </c>
      <c r="H145" s="11">
        <f>IFERROR(IF(ISBLANK(INDEX(Date_ProbaD!$H:$H,MATCH("Geografie"&amp;"||"&amp;$B145,Date_ProbaD!$K:$K,0))),"-",INDEX(Date_ProbaD!$H:$H,MATCH("Geografie"&amp;"||"&amp;$B145,Date_ProbaD!$K:$K,0))),"-")</f>
        <v>7.4954545454545496</v>
      </c>
      <c r="I145" s="16">
        <f>IFERROR(IF(ISBLANK(INDEX(Date_ProbaD!$I:$I,MATCH("Geografie"&amp;"||"&amp;$B145,Date_ProbaD!$K:$K,0))),"-",INDEX(Date_ProbaD!$I:$I,MATCH("Geografie"&amp;"||"&amp;$B145,Date_ProbaD!$K:$K,0))),"-")</f>
        <v>45</v>
      </c>
      <c r="J145" s="11">
        <f>IFERROR(IF(ISBLANK(INDEX(Date_ProbaD!$J:$J,MATCH("Geografie"&amp;"||"&amp;$B145,Date_ProbaD!$K:$K,0))),"-",INDEX(Date_ProbaD!$J:$J,MATCH("Geografie"&amp;"||"&amp;$B145,Date_ProbaD!$K:$K,0))),"-")</f>
        <v>7.31111111111111</v>
      </c>
      <c r="K145" s="11">
        <f t="shared" si="6"/>
        <v>0.26</v>
      </c>
    </row>
    <row r="146" spans="1:11" x14ac:dyDescent="0.2">
      <c r="A146" s="16">
        <v>19</v>
      </c>
      <c r="B146" s="17" t="s">
        <v>85</v>
      </c>
      <c r="C146" s="17" t="s">
        <v>41</v>
      </c>
      <c r="D146" s="16" t="s">
        <v>39</v>
      </c>
      <c r="E146" s="16">
        <f>IFERROR(IF(ISBLANK(INDEX(Date_ProbaD!$E:$E,MATCH("Geografie"&amp;"||"&amp;$B146,Date_ProbaD!$K:$K,0))),"-",INDEX(Date_ProbaD!$E:$E,MATCH("Geografie"&amp;"||"&amp;$B146,Date_ProbaD!$K:$K,0))),"-")</f>
        <v>17</v>
      </c>
      <c r="F146" s="11">
        <f>IFERROR(IF(ISBLANK(INDEX(Date_ProbaD!$F:$F,MATCH("Geografie"&amp;"||"&amp;$B146,Date_ProbaD!$K:$K,0))),"-",INDEX(Date_ProbaD!$F:$F,MATCH("Geografie"&amp;"||"&amp;$B146,Date_ProbaD!$K:$K,0))),"-")</f>
        <v>7.2764705882352896</v>
      </c>
      <c r="G146" s="16">
        <f>IFERROR(IF(ISBLANK(INDEX(Date_ProbaD!$G:$G,MATCH("Geografie"&amp;"||"&amp;$B146,Date_ProbaD!$K:$K,0))),"-",INDEX(Date_ProbaD!$G:$G,MATCH("Geografie"&amp;"||"&amp;$B146,Date_ProbaD!$K:$K,0))),"-")</f>
        <v>12</v>
      </c>
      <c r="H146" s="11">
        <f>IFERROR(IF(ISBLANK(INDEX(Date_ProbaD!$H:$H,MATCH("Geografie"&amp;"||"&amp;$B146,Date_ProbaD!$K:$K,0))),"-",INDEX(Date_ProbaD!$H:$H,MATCH("Geografie"&amp;"||"&amp;$B146,Date_ProbaD!$K:$K,0))),"-")</f>
        <v>8.3874999999999993</v>
      </c>
      <c r="I146" s="16">
        <f>IFERROR(IF(ISBLANK(INDEX(Date_ProbaD!$I:$I,MATCH("Geografie"&amp;"||"&amp;$B146,Date_ProbaD!$K:$K,0))),"-",INDEX(Date_ProbaD!$I:$I,MATCH("Geografie"&amp;"||"&amp;$B146,Date_ProbaD!$K:$K,0))),"-")</f>
        <v>15</v>
      </c>
      <c r="J146" s="11">
        <f>IFERROR(IF(ISBLANK(INDEX(Date_ProbaD!$J:$J,MATCH("Geografie"&amp;"||"&amp;$B146,Date_ProbaD!$K:$K,0))),"-",INDEX(Date_ProbaD!$J:$J,MATCH("Geografie"&amp;"||"&amp;$B146,Date_ProbaD!$K:$K,0))),"-")</f>
        <v>7.2433333333333296</v>
      </c>
      <c r="K146" s="11">
        <f t="shared" si="6"/>
        <v>-0.03</v>
      </c>
    </row>
    <row r="147" spans="1:11" x14ac:dyDescent="0.2">
      <c r="A147" s="16">
        <v>20</v>
      </c>
      <c r="B147" s="17" t="s">
        <v>55</v>
      </c>
      <c r="C147" s="17" t="s">
        <v>41</v>
      </c>
      <c r="D147" s="16" t="s">
        <v>42</v>
      </c>
      <c r="E147" s="16">
        <f>IFERROR(IF(ISBLANK(INDEX(Date_ProbaD!$E:$E,MATCH("Geografie"&amp;"||"&amp;$B147,Date_ProbaD!$K:$K,0))),"-",INDEX(Date_ProbaD!$E:$E,MATCH("Geografie"&amp;"||"&amp;$B147,Date_ProbaD!$K:$K,0))),"-")</f>
        <v>41</v>
      </c>
      <c r="F147" s="11">
        <f>IFERROR(IF(ISBLANK(INDEX(Date_ProbaD!$F:$F,MATCH("Geografie"&amp;"||"&amp;$B147,Date_ProbaD!$K:$K,0))),"-",INDEX(Date_ProbaD!$F:$F,MATCH("Geografie"&amp;"||"&amp;$B147,Date_ProbaD!$K:$K,0))),"-")</f>
        <v>7.48780487804878</v>
      </c>
      <c r="G147" s="16">
        <f>IFERROR(IF(ISBLANK(INDEX(Date_ProbaD!$G:$G,MATCH("Geografie"&amp;"||"&amp;$B147,Date_ProbaD!$K:$K,0))),"-",INDEX(Date_ProbaD!$G:$G,MATCH("Geografie"&amp;"||"&amp;$B147,Date_ProbaD!$K:$K,0))),"-")</f>
        <v>33</v>
      </c>
      <c r="H147" s="11">
        <f>IFERROR(IF(ISBLANK(INDEX(Date_ProbaD!$H:$H,MATCH("Geografie"&amp;"||"&amp;$B147,Date_ProbaD!$K:$K,0))),"-",INDEX(Date_ProbaD!$H:$H,MATCH("Geografie"&amp;"||"&amp;$B147,Date_ProbaD!$K:$K,0))),"-")</f>
        <v>7.7606060606060598</v>
      </c>
      <c r="I147" s="16">
        <f>IFERROR(IF(ISBLANK(INDEX(Date_ProbaD!$I:$I,MATCH("Geografie"&amp;"||"&amp;$B147,Date_ProbaD!$K:$K,0))),"-",INDEX(Date_ProbaD!$I:$I,MATCH("Geografie"&amp;"||"&amp;$B147,Date_ProbaD!$K:$K,0))),"-")</f>
        <v>30</v>
      </c>
      <c r="J147" s="11">
        <f>IFERROR(IF(ISBLANK(INDEX(Date_ProbaD!$J:$J,MATCH("Geografie"&amp;"||"&amp;$B147,Date_ProbaD!$K:$K,0))),"-",INDEX(Date_ProbaD!$J:$J,MATCH("Geografie"&amp;"||"&amp;$B147,Date_ProbaD!$K:$K,0))),"-")</f>
        <v>7.2066666666666697</v>
      </c>
      <c r="K147" s="11">
        <f t="shared" si="6"/>
        <v>-0.28000000000000003</v>
      </c>
    </row>
    <row r="148" spans="1:11" x14ac:dyDescent="0.2">
      <c r="A148" s="16">
        <v>21</v>
      </c>
      <c r="B148" s="17" t="s">
        <v>87</v>
      </c>
      <c r="C148" s="17" t="s">
        <v>88</v>
      </c>
      <c r="D148" s="16" t="s">
        <v>42</v>
      </c>
      <c r="E148" s="16">
        <f>IFERROR(IF(ISBLANK(INDEX(Date_ProbaD!$E:$E,MATCH("Geografie"&amp;"||"&amp;$B148,Date_ProbaD!$K:$K,0))),"-",INDEX(Date_ProbaD!$E:$E,MATCH("Geografie"&amp;"||"&amp;$B148,Date_ProbaD!$K:$K,0))),"-")</f>
        <v>16</v>
      </c>
      <c r="F148" s="11">
        <f>IFERROR(IF(ISBLANK(INDEX(Date_ProbaD!$F:$F,MATCH("Geografie"&amp;"||"&amp;$B148,Date_ProbaD!$K:$K,0))),"-",INDEX(Date_ProbaD!$F:$F,MATCH("Geografie"&amp;"||"&amp;$B148,Date_ProbaD!$K:$K,0))),"-")</f>
        <v>7.328125</v>
      </c>
      <c r="G148" s="16">
        <f>IFERROR(IF(ISBLANK(INDEX(Date_ProbaD!$G:$G,MATCH("Geografie"&amp;"||"&amp;$B148,Date_ProbaD!$K:$K,0))),"-",INDEX(Date_ProbaD!$G:$G,MATCH("Geografie"&amp;"||"&amp;$B148,Date_ProbaD!$K:$K,0))),"-")</f>
        <v>15</v>
      </c>
      <c r="H148" s="11">
        <f>IFERROR(IF(ISBLANK(INDEX(Date_ProbaD!$H:$H,MATCH("Geografie"&amp;"||"&amp;$B148,Date_ProbaD!$K:$K,0))),"-",INDEX(Date_ProbaD!$H:$H,MATCH("Geografie"&amp;"||"&amp;$B148,Date_ProbaD!$K:$K,0))),"-")</f>
        <v>7.3066666666666702</v>
      </c>
      <c r="I148" s="16">
        <f>IFERROR(IF(ISBLANK(INDEX(Date_ProbaD!$I:$I,MATCH("Geografie"&amp;"||"&amp;$B148,Date_ProbaD!$K:$K,0))),"-",INDEX(Date_ProbaD!$I:$I,MATCH("Geografie"&amp;"||"&amp;$B148,Date_ProbaD!$K:$K,0))),"-")</f>
        <v>19</v>
      </c>
      <c r="J148" s="11">
        <f>IFERROR(IF(ISBLANK(INDEX(Date_ProbaD!$J:$J,MATCH("Geografie"&amp;"||"&amp;$B148,Date_ProbaD!$K:$K,0))),"-",INDEX(Date_ProbaD!$J:$J,MATCH("Geografie"&amp;"||"&amp;$B148,Date_ProbaD!$K:$K,0))),"-")</f>
        <v>7.0921052631579</v>
      </c>
      <c r="K148" s="11">
        <f t="shared" si="6"/>
        <v>-0.24</v>
      </c>
    </row>
    <row r="149" spans="1:11" x14ac:dyDescent="0.2">
      <c r="A149" s="16">
        <v>22</v>
      </c>
      <c r="B149" s="17" t="s">
        <v>48</v>
      </c>
      <c r="C149" s="17" t="s">
        <v>41</v>
      </c>
      <c r="D149" s="16" t="s">
        <v>42</v>
      </c>
      <c r="E149" s="16">
        <f>IFERROR(IF(ISBLANK(INDEX(Date_ProbaD!$E:$E,MATCH("Geografie"&amp;"||"&amp;$B149,Date_ProbaD!$K:$K,0))),"-",INDEX(Date_ProbaD!$E:$E,MATCH("Geografie"&amp;"||"&amp;$B149,Date_ProbaD!$K:$K,0))),"-")</f>
        <v>42</v>
      </c>
      <c r="F149" s="11">
        <f>IFERROR(IF(ISBLANK(INDEX(Date_ProbaD!$F:$F,MATCH("Geografie"&amp;"||"&amp;$B149,Date_ProbaD!$K:$K,0))),"-",INDEX(Date_ProbaD!$F:$F,MATCH("Geografie"&amp;"||"&amp;$B149,Date_ProbaD!$K:$K,0))),"-")</f>
        <v>7.1857142857142904</v>
      </c>
      <c r="G149" s="16">
        <f>IFERROR(IF(ISBLANK(INDEX(Date_ProbaD!$G:$G,MATCH("Geografie"&amp;"||"&amp;$B149,Date_ProbaD!$K:$K,0))),"-",INDEX(Date_ProbaD!$G:$G,MATCH("Geografie"&amp;"||"&amp;$B149,Date_ProbaD!$K:$K,0))),"-")</f>
        <v>14</v>
      </c>
      <c r="H149" s="11">
        <f>IFERROR(IF(ISBLANK(INDEX(Date_ProbaD!$H:$H,MATCH("Geografie"&amp;"||"&amp;$B149,Date_ProbaD!$K:$K,0))),"-",INDEX(Date_ProbaD!$H:$H,MATCH("Geografie"&amp;"||"&amp;$B149,Date_ProbaD!$K:$K,0))),"-")</f>
        <v>7.7428571428571402</v>
      </c>
      <c r="I149" s="16">
        <f>IFERROR(IF(ISBLANK(INDEX(Date_ProbaD!$I:$I,MATCH("Geografie"&amp;"||"&amp;$B149,Date_ProbaD!$K:$K,0))),"-",INDEX(Date_ProbaD!$I:$I,MATCH("Geografie"&amp;"||"&amp;$B149,Date_ProbaD!$K:$K,0))),"-")</f>
        <v>39</v>
      </c>
      <c r="J149" s="11">
        <f>IFERROR(IF(ISBLANK(INDEX(Date_ProbaD!$J:$J,MATCH("Geografie"&amp;"||"&amp;$B149,Date_ProbaD!$K:$K,0))),"-",INDEX(Date_ProbaD!$J:$J,MATCH("Geografie"&amp;"||"&amp;$B149,Date_ProbaD!$K:$K,0))),"-")</f>
        <v>7.0769230769230802</v>
      </c>
      <c r="K149" s="11">
        <f t="shared" si="6"/>
        <v>-0.11</v>
      </c>
    </row>
    <row r="150" spans="1:11" x14ac:dyDescent="0.2">
      <c r="A150" s="16">
        <v>23</v>
      </c>
      <c r="B150" s="17" t="s">
        <v>94</v>
      </c>
      <c r="C150" s="17" t="s">
        <v>95</v>
      </c>
      <c r="D150" s="16" t="s">
        <v>42</v>
      </c>
      <c r="E150" s="16">
        <f>IFERROR(IF(ISBLANK(INDEX(Date_ProbaD!$E:$E,MATCH("Geografie"&amp;"||"&amp;$B150,Date_ProbaD!$K:$K,0))),"-",INDEX(Date_ProbaD!$E:$E,MATCH("Geografie"&amp;"||"&amp;$B150,Date_ProbaD!$K:$K,0))),"-")</f>
        <v>27</v>
      </c>
      <c r="F150" s="11">
        <f>IFERROR(IF(ISBLANK(INDEX(Date_ProbaD!$F:$F,MATCH("Geografie"&amp;"||"&amp;$B150,Date_ProbaD!$K:$K,0))),"-",INDEX(Date_ProbaD!$F:$F,MATCH("Geografie"&amp;"||"&amp;$B150,Date_ProbaD!$K:$K,0))),"-")</f>
        <v>7.3759259259259302</v>
      </c>
      <c r="G150" s="16">
        <f>IFERROR(IF(ISBLANK(INDEX(Date_ProbaD!$G:$G,MATCH("Geografie"&amp;"||"&amp;$B150,Date_ProbaD!$K:$K,0))),"-",INDEX(Date_ProbaD!$G:$G,MATCH("Geografie"&amp;"||"&amp;$B150,Date_ProbaD!$K:$K,0))),"-")</f>
        <v>17</v>
      </c>
      <c r="H150" s="11">
        <f>IFERROR(IF(ISBLANK(INDEX(Date_ProbaD!$H:$H,MATCH("Geografie"&amp;"||"&amp;$B150,Date_ProbaD!$K:$K,0))),"-",INDEX(Date_ProbaD!$H:$H,MATCH("Geografie"&amp;"||"&amp;$B150,Date_ProbaD!$K:$K,0))),"-")</f>
        <v>8.1411764705882401</v>
      </c>
      <c r="I150" s="16">
        <f>IFERROR(IF(ISBLANK(INDEX(Date_ProbaD!$I:$I,MATCH("Geografie"&amp;"||"&amp;$B150,Date_ProbaD!$K:$K,0))),"-",INDEX(Date_ProbaD!$I:$I,MATCH("Geografie"&amp;"||"&amp;$B150,Date_ProbaD!$K:$K,0))),"-")</f>
        <v>30</v>
      </c>
      <c r="J150" s="11">
        <f>IFERROR(IF(ISBLANK(INDEX(Date_ProbaD!$J:$J,MATCH("Geografie"&amp;"||"&amp;$B150,Date_ProbaD!$K:$K,0))),"-",INDEX(Date_ProbaD!$J:$J,MATCH("Geografie"&amp;"||"&amp;$B150,Date_ProbaD!$K:$K,0))),"-")</f>
        <v>6.8483333333333301</v>
      </c>
      <c r="K150" s="11">
        <f t="shared" si="6"/>
        <v>-0.53</v>
      </c>
    </row>
    <row r="151" spans="1:11" x14ac:dyDescent="0.2">
      <c r="A151" s="16">
        <v>24</v>
      </c>
      <c r="B151" s="17" t="s">
        <v>54</v>
      </c>
      <c r="C151" s="17" t="s">
        <v>51</v>
      </c>
      <c r="D151" s="16" t="s">
        <v>42</v>
      </c>
      <c r="E151" s="16">
        <f>IFERROR(IF(ISBLANK(INDEX(Date_ProbaD!$E:$E,MATCH("Geografie"&amp;"||"&amp;$B151,Date_ProbaD!$K:$K,0))),"-",INDEX(Date_ProbaD!$E:$E,MATCH("Geografie"&amp;"||"&amp;$B151,Date_ProbaD!$K:$K,0))),"-")</f>
        <v>33</v>
      </c>
      <c r="F151" s="11">
        <f>IFERROR(IF(ISBLANK(INDEX(Date_ProbaD!$F:$F,MATCH("Geografie"&amp;"||"&amp;$B151,Date_ProbaD!$K:$K,0))),"-",INDEX(Date_ProbaD!$F:$F,MATCH("Geografie"&amp;"||"&amp;$B151,Date_ProbaD!$K:$K,0))),"-")</f>
        <v>7.7863636363636397</v>
      </c>
      <c r="G151" s="16">
        <f>IFERROR(IF(ISBLANK(INDEX(Date_ProbaD!$G:$G,MATCH("Geografie"&amp;"||"&amp;$B151,Date_ProbaD!$K:$K,0))),"-",INDEX(Date_ProbaD!$G:$G,MATCH("Geografie"&amp;"||"&amp;$B151,Date_ProbaD!$K:$K,0))),"-")</f>
        <v>26</v>
      </c>
      <c r="H151" s="11">
        <f>IFERROR(IF(ISBLANK(INDEX(Date_ProbaD!$H:$H,MATCH("Geografie"&amp;"||"&amp;$B151,Date_ProbaD!$K:$K,0))),"-",INDEX(Date_ProbaD!$H:$H,MATCH("Geografie"&amp;"||"&amp;$B151,Date_ProbaD!$K:$K,0))),"-")</f>
        <v>7.5250000000000004</v>
      </c>
      <c r="I151" s="16">
        <f>IFERROR(IF(ISBLANK(INDEX(Date_ProbaD!$I:$I,MATCH("Geografie"&amp;"||"&amp;$B151,Date_ProbaD!$K:$K,0))),"-",INDEX(Date_ProbaD!$I:$I,MATCH("Geografie"&amp;"||"&amp;$B151,Date_ProbaD!$K:$K,0))),"-")</f>
        <v>36</v>
      </c>
      <c r="J151" s="11">
        <f>IFERROR(IF(ISBLANK(INDEX(Date_ProbaD!$J:$J,MATCH("Geografie"&amp;"||"&amp;$B151,Date_ProbaD!$K:$K,0))),"-",INDEX(Date_ProbaD!$J:$J,MATCH("Geografie"&amp;"||"&amp;$B151,Date_ProbaD!$K:$K,0))),"-")</f>
        <v>6.81111111111111</v>
      </c>
      <c r="K151" s="11">
        <f t="shared" si="6"/>
        <v>-0.98</v>
      </c>
    </row>
    <row r="152" spans="1:11" x14ac:dyDescent="0.2">
      <c r="A152" s="16">
        <v>25</v>
      </c>
      <c r="B152" s="17" t="s">
        <v>62</v>
      </c>
      <c r="C152" s="17" t="s">
        <v>63</v>
      </c>
      <c r="D152" s="16" t="s">
        <v>42</v>
      </c>
      <c r="E152" s="16">
        <f>IFERROR(IF(ISBLANK(INDEX(Date_ProbaD!$E:$E,MATCH("Geografie"&amp;"||"&amp;$B152,Date_ProbaD!$K:$K,0))),"-",INDEX(Date_ProbaD!$E:$E,MATCH("Geografie"&amp;"||"&amp;$B152,Date_ProbaD!$K:$K,0))),"-")</f>
        <v>24</v>
      </c>
      <c r="F152" s="11">
        <f>IFERROR(IF(ISBLANK(INDEX(Date_ProbaD!$F:$F,MATCH("Geografie"&amp;"||"&amp;$B152,Date_ProbaD!$K:$K,0))),"-",INDEX(Date_ProbaD!$F:$F,MATCH("Geografie"&amp;"||"&amp;$B152,Date_ProbaD!$K:$K,0))),"-")</f>
        <v>7.65625</v>
      </c>
      <c r="G152" s="16">
        <f>IFERROR(IF(ISBLANK(INDEX(Date_ProbaD!$G:$G,MATCH("Geografie"&amp;"||"&amp;$B152,Date_ProbaD!$K:$K,0))),"-",INDEX(Date_ProbaD!$G:$G,MATCH("Geografie"&amp;"||"&amp;$B152,Date_ProbaD!$K:$K,0))),"-")</f>
        <v>20</v>
      </c>
      <c r="H152" s="11">
        <f>IFERROR(IF(ISBLANK(INDEX(Date_ProbaD!$H:$H,MATCH("Geografie"&amp;"||"&amp;$B152,Date_ProbaD!$K:$K,0))),"-",INDEX(Date_ProbaD!$H:$H,MATCH("Geografie"&amp;"||"&amp;$B152,Date_ProbaD!$K:$K,0))),"-")</f>
        <v>7.9625000000000004</v>
      </c>
      <c r="I152" s="16">
        <f>IFERROR(IF(ISBLANK(INDEX(Date_ProbaD!$I:$I,MATCH("Geografie"&amp;"||"&amp;$B152,Date_ProbaD!$K:$K,0))),"-",INDEX(Date_ProbaD!$I:$I,MATCH("Geografie"&amp;"||"&amp;$B152,Date_ProbaD!$K:$K,0))),"-")</f>
        <v>3</v>
      </c>
      <c r="J152" s="11">
        <f>IFERROR(IF(ISBLANK(INDEX(Date_ProbaD!$J:$J,MATCH("Geografie"&amp;"||"&amp;$B152,Date_ProbaD!$K:$K,0))),"-",INDEX(Date_ProbaD!$J:$J,MATCH("Geografie"&amp;"||"&amp;$B152,Date_ProbaD!$K:$K,0))),"-")</f>
        <v>6.7</v>
      </c>
      <c r="K152" s="11">
        <f t="shared" si="6"/>
        <v>-0.96</v>
      </c>
    </row>
    <row r="153" spans="1:11" x14ac:dyDescent="0.2">
      <c r="A153" s="16">
        <v>26</v>
      </c>
      <c r="B153" s="17" t="s">
        <v>72</v>
      </c>
      <c r="C153" s="17" t="s">
        <v>73</v>
      </c>
      <c r="D153" s="16" t="s">
        <v>39</v>
      </c>
      <c r="E153" s="16">
        <f>IFERROR(IF(ISBLANK(INDEX(Date_ProbaD!$E:$E,MATCH("Geografie"&amp;"||"&amp;$B153,Date_ProbaD!$K:$K,0))),"-",INDEX(Date_ProbaD!$E:$E,MATCH("Geografie"&amp;"||"&amp;$B153,Date_ProbaD!$K:$K,0))),"-")</f>
        <v>29</v>
      </c>
      <c r="F153" s="11">
        <f>IFERROR(IF(ISBLANK(INDEX(Date_ProbaD!$F:$F,MATCH("Geografie"&amp;"||"&amp;$B153,Date_ProbaD!$K:$K,0))),"-",INDEX(Date_ProbaD!$F:$F,MATCH("Geografie"&amp;"||"&amp;$B153,Date_ProbaD!$K:$K,0))),"-")</f>
        <v>6.9517241379310297</v>
      </c>
      <c r="G153" s="16">
        <f>IFERROR(IF(ISBLANK(INDEX(Date_ProbaD!$G:$G,MATCH("Geografie"&amp;"||"&amp;$B153,Date_ProbaD!$K:$K,0))),"-",INDEX(Date_ProbaD!$G:$G,MATCH("Geografie"&amp;"||"&amp;$B153,Date_ProbaD!$K:$K,0))),"-")</f>
        <v>17</v>
      </c>
      <c r="H153" s="11">
        <f>IFERROR(IF(ISBLANK(INDEX(Date_ProbaD!$H:$H,MATCH("Geografie"&amp;"||"&amp;$B153,Date_ProbaD!$K:$K,0))),"-",INDEX(Date_ProbaD!$H:$H,MATCH("Geografie"&amp;"||"&amp;$B153,Date_ProbaD!$K:$K,0))),"-")</f>
        <v>7.8470588235294096</v>
      </c>
      <c r="I153" s="16">
        <f>IFERROR(IF(ISBLANK(INDEX(Date_ProbaD!$I:$I,MATCH("Geografie"&amp;"||"&amp;$B153,Date_ProbaD!$K:$K,0))),"-",INDEX(Date_ProbaD!$I:$I,MATCH("Geografie"&amp;"||"&amp;$B153,Date_ProbaD!$K:$K,0))),"-")</f>
        <v>24</v>
      </c>
      <c r="J153" s="11">
        <f>IFERROR(IF(ISBLANK(INDEX(Date_ProbaD!$J:$J,MATCH("Geografie"&amp;"||"&amp;$B153,Date_ProbaD!$K:$K,0))),"-",INDEX(Date_ProbaD!$J:$J,MATCH("Geografie"&amp;"||"&amp;$B153,Date_ProbaD!$K:$K,0))),"-")</f>
        <v>6.6812500000000004</v>
      </c>
      <c r="K153" s="11">
        <f t="shared" si="6"/>
        <v>-0.27</v>
      </c>
    </row>
    <row r="154" spans="1:11" x14ac:dyDescent="0.2">
      <c r="A154" s="16">
        <v>27</v>
      </c>
      <c r="B154" s="17" t="s">
        <v>80</v>
      </c>
      <c r="C154" s="17" t="s">
        <v>81</v>
      </c>
      <c r="D154" s="16" t="s">
        <v>39</v>
      </c>
      <c r="E154" s="16">
        <f>IFERROR(IF(ISBLANK(INDEX(Date_ProbaD!$E:$E,MATCH("Geografie"&amp;"||"&amp;$B154,Date_ProbaD!$K:$K,0))),"-",INDEX(Date_ProbaD!$E:$E,MATCH("Geografie"&amp;"||"&amp;$B154,Date_ProbaD!$K:$K,0))),"-")</f>
        <v>12</v>
      </c>
      <c r="F154" s="11">
        <f>IFERROR(IF(ISBLANK(INDEX(Date_ProbaD!$F:$F,MATCH("Geografie"&amp;"||"&amp;$B154,Date_ProbaD!$K:$K,0))),"-",INDEX(Date_ProbaD!$F:$F,MATCH("Geografie"&amp;"||"&amp;$B154,Date_ProbaD!$K:$K,0))),"-")</f>
        <v>6.6458333333333304</v>
      </c>
      <c r="G154" s="16">
        <f>IFERROR(IF(ISBLANK(INDEX(Date_ProbaD!$G:$G,MATCH("Geografie"&amp;"||"&amp;$B154,Date_ProbaD!$K:$K,0))),"-",INDEX(Date_ProbaD!$G:$G,MATCH("Geografie"&amp;"||"&amp;$B154,Date_ProbaD!$K:$K,0))),"-")</f>
        <v>19</v>
      </c>
      <c r="H154" s="11">
        <f>IFERROR(IF(ISBLANK(INDEX(Date_ProbaD!$H:$H,MATCH("Geografie"&amp;"||"&amp;$B154,Date_ProbaD!$K:$K,0))),"-",INDEX(Date_ProbaD!$H:$H,MATCH("Geografie"&amp;"||"&amp;$B154,Date_ProbaD!$K:$K,0))),"-")</f>
        <v>7.3552631578947398</v>
      </c>
      <c r="I154" s="16">
        <f>IFERROR(IF(ISBLANK(INDEX(Date_ProbaD!$I:$I,MATCH("Geografie"&amp;"||"&amp;$B154,Date_ProbaD!$K:$K,0))),"-",INDEX(Date_ProbaD!$I:$I,MATCH("Geografie"&amp;"||"&amp;$B154,Date_ProbaD!$K:$K,0))),"-")</f>
        <v>18</v>
      </c>
      <c r="J154" s="11">
        <f>IFERROR(IF(ISBLANK(INDEX(Date_ProbaD!$J:$J,MATCH("Geografie"&amp;"||"&amp;$B154,Date_ProbaD!$K:$K,0))),"-",INDEX(Date_ProbaD!$J:$J,MATCH("Geografie"&amp;"||"&amp;$B154,Date_ProbaD!$K:$K,0))),"-")</f>
        <v>6.6555555555555603</v>
      </c>
      <c r="K154" s="11">
        <f t="shared" si="6"/>
        <v>0.01</v>
      </c>
    </row>
    <row r="155" spans="1:11" x14ac:dyDescent="0.2">
      <c r="A155" s="16">
        <v>28</v>
      </c>
      <c r="B155" s="17" t="s">
        <v>64</v>
      </c>
      <c r="C155" s="17" t="s">
        <v>65</v>
      </c>
      <c r="D155" s="16" t="s">
        <v>39</v>
      </c>
      <c r="E155" s="16">
        <f>IFERROR(IF(ISBLANK(INDEX(Date_ProbaD!$E:$E,MATCH("Geografie"&amp;"||"&amp;$B155,Date_ProbaD!$K:$K,0))),"-",INDEX(Date_ProbaD!$E:$E,MATCH("Geografie"&amp;"||"&amp;$B155,Date_ProbaD!$K:$K,0))),"-")</f>
        <v>16</v>
      </c>
      <c r="F155" s="11">
        <f>IFERROR(IF(ISBLANK(INDEX(Date_ProbaD!$F:$F,MATCH("Geografie"&amp;"||"&amp;$B155,Date_ProbaD!$K:$K,0))),"-",INDEX(Date_ProbaD!$F:$F,MATCH("Geografie"&amp;"||"&amp;$B155,Date_ProbaD!$K:$K,0))),"-")</f>
        <v>6.7593750000000004</v>
      </c>
      <c r="G155" s="16">
        <f>IFERROR(IF(ISBLANK(INDEX(Date_ProbaD!$G:$G,MATCH("Geografie"&amp;"||"&amp;$B155,Date_ProbaD!$K:$K,0))),"-",INDEX(Date_ProbaD!$G:$G,MATCH("Geografie"&amp;"||"&amp;$B155,Date_ProbaD!$K:$K,0))),"-")</f>
        <v>14</v>
      </c>
      <c r="H155" s="11">
        <f>IFERROR(IF(ISBLANK(INDEX(Date_ProbaD!$H:$H,MATCH("Geografie"&amp;"||"&amp;$B155,Date_ProbaD!$K:$K,0))),"-",INDEX(Date_ProbaD!$H:$H,MATCH("Geografie"&amp;"||"&amp;$B155,Date_ProbaD!$K:$K,0))),"-")</f>
        <v>7.1392857142857098</v>
      </c>
      <c r="I155" s="16">
        <f>IFERROR(IF(ISBLANK(INDEX(Date_ProbaD!$I:$I,MATCH("Geografie"&amp;"||"&amp;$B155,Date_ProbaD!$K:$K,0))),"-",INDEX(Date_ProbaD!$I:$I,MATCH("Geografie"&amp;"||"&amp;$B155,Date_ProbaD!$K:$K,0))),"-")</f>
        <v>10</v>
      </c>
      <c r="J155" s="11">
        <f>IFERROR(IF(ISBLANK(INDEX(Date_ProbaD!$J:$J,MATCH("Geografie"&amp;"||"&amp;$B155,Date_ProbaD!$K:$K,0))),"-",INDEX(Date_ProbaD!$J:$J,MATCH("Geografie"&amp;"||"&amp;$B155,Date_ProbaD!$K:$K,0))),"-")</f>
        <v>6.45</v>
      </c>
      <c r="K155" s="11">
        <f t="shared" si="6"/>
        <v>-0.31</v>
      </c>
    </row>
    <row r="156" spans="1:11" x14ac:dyDescent="0.2">
      <c r="A156" s="16">
        <v>29</v>
      </c>
      <c r="B156" s="17" t="s">
        <v>98</v>
      </c>
      <c r="C156" s="17" t="s">
        <v>41</v>
      </c>
      <c r="D156" s="16" t="s">
        <v>42</v>
      </c>
      <c r="E156" s="16">
        <f>IFERROR(IF(ISBLANK(INDEX(Date_ProbaD!$E:$E,MATCH("Geografie"&amp;"||"&amp;$B156,Date_ProbaD!$K:$K,0))),"-",INDEX(Date_ProbaD!$E:$E,MATCH("Geografie"&amp;"||"&amp;$B156,Date_ProbaD!$K:$K,0))),"-")</f>
        <v>19</v>
      </c>
      <c r="F156" s="11">
        <f>IFERROR(IF(ISBLANK(INDEX(Date_ProbaD!$F:$F,MATCH("Geografie"&amp;"||"&amp;$B156,Date_ProbaD!$K:$K,0))),"-",INDEX(Date_ProbaD!$F:$F,MATCH("Geografie"&amp;"||"&amp;$B156,Date_ProbaD!$K:$K,0))),"-")</f>
        <v>8.5315789473684198</v>
      </c>
      <c r="G156" s="16">
        <f>IFERROR(IF(ISBLANK(INDEX(Date_ProbaD!$G:$G,MATCH("Geografie"&amp;"||"&amp;$B156,Date_ProbaD!$K:$K,0))),"-",INDEX(Date_ProbaD!$G:$G,MATCH("Geografie"&amp;"||"&amp;$B156,Date_ProbaD!$K:$K,0))),"-")</f>
        <v>22</v>
      </c>
      <c r="H156" s="11">
        <f>IFERROR(IF(ISBLANK(INDEX(Date_ProbaD!$H:$H,MATCH("Geografie"&amp;"||"&amp;$B156,Date_ProbaD!$K:$K,0))),"-",INDEX(Date_ProbaD!$H:$H,MATCH("Geografie"&amp;"||"&amp;$B156,Date_ProbaD!$K:$K,0))),"-")</f>
        <v>7.5909090909090899</v>
      </c>
      <c r="I156" s="16">
        <f>IFERROR(IF(ISBLANK(INDEX(Date_ProbaD!$I:$I,MATCH("Geografie"&amp;"||"&amp;$B156,Date_ProbaD!$K:$K,0))),"-",INDEX(Date_ProbaD!$I:$I,MATCH("Geografie"&amp;"||"&amp;$B156,Date_ProbaD!$K:$K,0))),"-")</f>
        <v>21</v>
      </c>
      <c r="J156" s="11">
        <f>IFERROR(IF(ISBLANK(INDEX(Date_ProbaD!$J:$J,MATCH("Geografie"&amp;"||"&amp;$B156,Date_ProbaD!$K:$K,0))),"-",INDEX(Date_ProbaD!$J:$J,MATCH("Geografie"&amp;"||"&amp;$B156,Date_ProbaD!$K:$K,0))),"-")</f>
        <v>6.2952380952381004</v>
      </c>
      <c r="K156" s="11">
        <f t="shared" si="6"/>
        <v>-2.2400000000000002</v>
      </c>
    </row>
    <row r="157" spans="1:11" x14ac:dyDescent="0.2">
      <c r="A157" s="16">
        <v>30</v>
      </c>
      <c r="B157" s="17" t="s">
        <v>70</v>
      </c>
      <c r="C157" s="17" t="s">
        <v>71</v>
      </c>
      <c r="D157" s="16" t="s">
        <v>39</v>
      </c>
      <c r="E157" s="16">
        <f>IFERROR(IF(ISBLANK(INDEX(Date_ProbaD!$E:$E,MATCH("Geografie"&amp;"||"&amp;$B157,Date_ProbaD!$K:$K,0))),"-",INDEX(Date_ProbaD!$E:$E,MATCH("Geografie"&amp;"||"&amp;$B157,Date_ProbaD!$K:$K,0))),"-")</f>
        <v>2</v>
      </c>
      <c r="F157" s="11">
        <f>IFERROR(IF(ISBLANK(INDEX(Date_ProbaD!$F:$F,MATCH("Geografie"&amp;"||"&amp;$B157,Date_ProbaD!$K:$K,0))),"-",INDEX(Date_ProbaD!$F:$F,MATCH("Geografie"&amp;"||"&amp;$B157,Date_ProbaD!$K:$K,0))),"-")</f>
        <v>6.1749999999999998</v>
      </c>
      <c r="G157" s="16">
        <f>IFERROR(IF(ISBLANK(INDEX(Date_ProbaD!$G:$G,MATCH("Geografie"&amp;"||"&amp;$B157,Date_ProbaD!$K:$K,0))),"-",INDEX(Date_ProbaD!$G:$G,MATCH("Geografie"&amp;"||"&amp;$B157,Date_ProbaD!$K:$K,0))),"-")</f>
        <v>1</v>
      </c>
      <c r="H157" s="11">
        <f>IFERROR(IF(ISBLANK(INDEX(Date_ProbaD!$H:$H,MATCH("Geografie"&amp;"||"&amp;$B157,Date_ProbaD!$K:$K,0))),"-",INDEX(Date_ProbaD!$H:$H,MATCH("Geografie"&amp;"||"&amp;$B157,Date_ProbaD!$K:$K,0))),"-")</f>
        <v>5.85</v>
      </c>
      <c r="I157" s="16">
        <f>IFERROR(IF(ISBLANK(INDEX(Date_ProbaD!$I:$I,MATCH("Geografie"&amp;"||"&amp;$B157,Date_ProbaD!$K:$K,0))),"-",INDEX(Date_ProbaD!$I:$I,MATCH("Geografie"&amp;"||"&amp;$B157,Date_ProbaD!$K:$K,0))),"-")</f>
        <v>6</v>
      </c>
      <c r="J157" s="11">
        <f>IFERROR(IF(ISBLANK(INDEX(Date_ProbaD!$J:$J,MATCH("Geografie"&amp;"||"&amp;$B157,Date_ProbaD!$K:$K,0))),"-",INDEX(Date_ProbaD!$J:$J,MATCH("Geografie"&amp;"||"&amp;$B157,Date_ProbaD!$K:$K,0))),"-")</f>
        <v>6.2416666666666698</v>
      </c>
      <c r="K157" s="11">
        <f t="shared" si="6"/>
        <v>7.0000000000000007E-2</v>
      </c>
    </row>
    <row r="158" spans="1:11" x14ac:dyDescent="0.2">
      <c r="A158" s="16">
        <v>31</v>
      </c>
      <c r="B158" s="17" t="s">
        <v>61</v>
      </c>
      <c r="C158" s="17" t="s">
        <v>41</v>
      </c>
      <c r="D158" s="16" t="s">
        <v>42</v>
      </c>
      <c r="E158" s="16">
        <f>IFERROR(IF(ISBLANK(INDEX(Date_ProbaD!$E:$E,MATCH("Geografie"&amp;"||"&amp;$B158,Date_ProbaD!$K:$K,0))),"-",INDEX(Date_ProbaD!$E:$E,MATCH("Geografie"&amp;"||"&amp;$B158,Date_ProbaD!$K:$K,0))),"-")</f>
        <v>48</v>
      </c>
      <c r="F158" s="11">
        <f>IFERROR(IF(ISBLANK(INDEX(Date_ProbaD!$F:$F,MATCH("Geografie"&amp;"||"&amp;$B158,Date_ProbaD!$K:$K,0))),"-",INDEX(Date_ProbaD!$F:$F,MATCH("Geografie"&amp;"||"&amp;$B158,Date_ProbaD!$K:$K,0))),"-")</f>
        <v>5.37916666666667</v>
      </c>
      <c r="G158" s="16">
        <f>IFERROR(IF(ISBLANK(INDEX(Date_ProbaD!$G:$G,MATCH("Geografie"&amp;"||"&amp;$B158,Date_ProbaD!$K:$K,0))),"-",INDEX(Date_ProbaD!$G:$G,MATCH("Geografie"&amp;"||"&amp;$B158,Date_ProbaD!$K:$K,0))),"-")</f>
        <v>45</v>
      </c>
      <c r="H158" s="11">
        <f>IFERROR(IF(ISBLANK(INDEX(Date_ProbaD!$H:$H,MATCH("Geografie"&amp;"||"&amp;$B158,Date_ProbaD!$K:$K,0))),"-",INDEX(Date_ProbaD!$H:$H,MATCH("Geografie"&amp;"||"&amp;$B158,Date_ProbaD!$K:$K,0))),"-")</f>
        <v>6.37777777777778</v>
      </c>
      <c r="I158" s="16">
        <f>IFERROR(IF(ISBLANK(INDEX(Date_ProbaD!$I:$I,MATCH("Geografie"&amp;"||"&amp;$B158,Date_ProbaD!$K:$K,0))),"-",INDEX(Date_ProbaD!$I:$I,MATCH("Geografie"&amp;"||"&amp;$B158,Date_ProbaD!$K:$K,0))),"-")</f>
        <v>37</v>
      </c>
      <c r="J158" s="11">
        <f>IFERROR(IF(ISBLANK(INDEX(Date_ProbaD!$J:$J,MATCH("Geografie"&amp;"||"&amp;$B158,Date_ProbaD!$K:$K,0))),"-",INDEX(Date_ProbaD!$J:$J,MATCH("Geografie"&amp;"||"&amp;$B158,Date_ProbaD!$K:$K,0))),"-")</f>
        <v>6.2013513513513496</v>
      </c>
      <c r="K158" s="11">
        <f t="shared" si="6"/>
        <v>0.82</v>
      </c>
    </row>
    <row r="159" spans="1:11" x14ac:dyDescent="0.2">
      <c r="A159" s="16">
        <v>32</v>
      </c>
      <c r="B159" s="17" t="s">
        <v>67</v>
      </c>
      <c r="C159" s="17" t="s">
        <v>38</v>
      </c>
      <c r="D159" s="16" t="s">
        <v>39</v>
      </c>
      <c r="E159" s="16">
        <f>IFERROR(IF(ISBLANK(INDEX(Date_ProbaD!$E:$E,MATCH("Geografie"&amp;"||"&amp;$B159,Date_ProbaD!$K:$K,0))),"-",INDEX(Date_ProbaD!$E:$E,MATCH("Geografie"&amp;"||"&amp;$B159,Date_ProbaD!$K:$K,0))),"-")</f>
        <v>23</v>
      </c>
      <c r="F159" s="11">
        <f>IFERROR(IF(ISBLANK(INDEX(Date_ProbaD!$F:$F,MATCH("Geografie"&amp;"||"&amp;$B159,Date_ProbaD!$K:$K,0))),"-",INDEX(Date_ProbaD!$F:$F,MATCH("Geografie"&amp;"||"&amp;$B159,Date_ProbaD!$K:$K,0))),"-")</f>
        <v>6.9521739130434801</v>
      </c>
      <c r="G159" s="16">
        <f>IFERROR(IF(ISBLANK(INDEX(Date_ProbaD!$G:$G,MATCH("Geografie"&amp;"||"&amp;$B159,Date_ProbaD!$K:$K,0))),"-",INDEX(Date_ProbaD!$G:$G,MATCH("Geografie"&amp;"||"&amp;$B159,Date_ProbaD!$K:$K,0))),"-")</f>
        <v>22</v>
      </c>
      <c r="H159" s="11">
        <f>IFERROR(IF(ISBLANK(INDEX(Date_ProbaD!$H:$H,MATCH("Geografie"&amp;"||"&amp;$B159,Date_ProbaD!$K:$K,0))),"-",INDEX(Date_ProbaD!$H:$H,MATCH("Geografie"&amp;"||"&amp;$B159,Date_ProbaD!$K:$K,0))),"-")</f>
        <v>6.3863636363636402</v>
      </c>
      <c r="I159" s="16">
        <f>IFERROR(IF(ISBLANK(INDEX(Date_ProbaD!$I:$I,MATCH("Geografie"&amp;"||"&amp;$B159,Date_ProbaD!$K:$K,0))),"-",INDEX(Date_ProbaD!$I:$I,MATCH("Geografie"&amp;"||"&amp;$B159,Date_ProbaD!$K:$K,0))),"-")</f>
        <v>27</v>
      </c>
      <c r="J159" s="11">
        <f>IFERROR(IF(ISBLANK(INDEX(Date_ProbaD!$J:$J,MATCH("Geografie"&amp;"||"&amp;$B159,Date_ProbaD!$K:$K,0))),"-",INDEX(Date_ProbaD!$J:$J,MATCH("Geografie"&amp;"||"&amp;$B159,Date_ProbaD!$K:$K,0))),"-")</f>
        <v>5.7851851851851901</v>
      </c>
      <c r="K159" s="11">
        <f t="shared" si="6"/>
        <v>-1.17</v>
      </c>
    </row>
    <row r="160" spans="1:11" x14ac:dyDescent="0.2">
      <c r="A160" s="1" t="s">
        <v>125</v>
      </c>
      <c r="B160" s="1"/>
      <c r="C160" s="1"/>
      <c r="D160" s="1"/>
      <c r="E160" s="1"/>
      <c r="F160" s="1"/>
      <c r="G160" s="1"/>
      <c r="H160" s="1"/>
      <c r="I160" s="1"/>
      <c r="J160" s="1"/>
      <c r="K160" s="1"/>
    </row>
    <row r="161" spans="1:11" ht="28" x14ac:dyDescent="0.2">
      <c r="A161" s="12" t="s">
        <v>100</v>
      </c>
      <c r="B161" s="12" t="s">
        <v>22</v>
      </c>
      <c r="C161" s="12" t="s">
        <v>23</v>
      </c>
      <c r="D161" s="12" t="s">
        <v>24</v>
      </c>
      <c r="E161" s="12" t="s">
        <v>135</v>
      </c>
      <c r="F161" s="12" t="s">
        <v>136</v>
      </c>
      <c r="G161" s="12" t="s">
        <v>137</v>
      </c>
      <c r="H161" s="12" t="s">
        <v>138</v>
      </c>
      <c r="I161" s="12" t="s">
        <v>139</v>
      </c>
      <c r="J161" s="12" t="s">
        <v>140</v>
      </c>
      <c r="K161" s="12" t="s">
        <v>103</v>
      </c>
    </row>
    <row r="162" spans="1:11" x14ac:dyDescent="0.2">
      <c r="A162" s="16">
        <v>1</v>
      </c>
      <c r="B162" s="17" t="s">
        <v>46</v>
      </c>
      <c r="C162" s="17" t="s">
        <v>41</v>
      </c>
      <c r="D162" s="16" t="s">
        <v>42</v>
      </c>
      <c r="E162" s="16">
        <f>IFERROR(IF(ISBLANK(INDEX(Date_ProbaD!$E:$E,MATCH("Informatică MI C/C++"&amp;"||"&amp;$B162,Date_ProbaD!$K:$K,0))),"-",INDEX(Date_ProbaD!$E:$E,MATCH("Informatică MI C/C++"&amp;"||"&amp;$B162,Date_ProbaD!$K:$K,0))),"-")</f>
        <v>22</v>
      </c>
      <c r="F162" s="11">
        <f>IFERROR(IF(ISBLANK(INDEX(Date_ProbaD!$F:$F,MATCH("Informatică MI C/C++"&amp;"||"&amp;$B162,Date_ProbaD!$K:$K,0))),"-",INDEX(Date_ProbaD!$F:$F,MATCH("Informatică MI C/C++"&amp;"||"&amp;$B162,Date_ProbaD!$K:$K,0))),"-")</f>
        <v>9.6727272727272702</v>
      </c>
      <c r="G162" s="16">
        <f>IFERROR(IF(ISBLANK(INDEX(Date_ProbaD!$G:$G,MATCH("Informatică MI C/C++"&amp;"||"&amp;$B162,Date_ProbaD!$K:$K,0))),"-",INDEX(Date_ProbaD!$G:$G,MATCH("Informatică MI C/C++"&amp;"||"&amp;$B162,Date_ProbaD!$K:$K,0))),"-")</f>
        <v>27</v>
      </c>
      <c r="H162" s="11">
        <f>IFERROR(IF(ISBLANK(INDEX(Date_ProbaD!$H:$H,MATCH("Informatică MI C/C++"&amp;"||"&amp;$B162,Date_ProbaD!$K:$K,0))),"-",INDEX(Date_ProbaD!$H:$H,MATCH("Informatică MI C/C++"&amp;"||"&amp;$B162,Date_ProbaD!$K:$K,0))),"-")</f>
        <v>9.24444444444444</v>
      </c>
      <c r="I162" s="16">
        <f>IFERROR(IF(ISBLANK(INDEX(Date_ProbaD!$I:$I,MATCH("Informatică MI C/C++"&amp;"||"&amp;$B162,Date_ProbaD!$K:$K,0))),"-",INDEX(Date_ProbaD!$I:$I,MATCH("Informatică MI C/C++"&amp;"||"&amp;$B162,Date_ProbaD!$K:$K,0))),"-")</f>
        <v>23</v>
      </c>
      <c r="J162" s="11">
        <f>IFERROR(IF(ISBLANK(INDEX(Date_ProbaD!$J:$J,MATCH("Informatică MI C/C++"&amp;"||"&amp;$B162,Date_ProbaD!$K:$K,0))),"-",INDEX(Date_ProbaD!$J:$J,MATCH("Informatică MI C/C++"&amp;"||"&amp;$B162,Date_ProbaD!$K:$K,0))),"-")</f>
        <v>9.7934782608695699</v>
      </c>
      <c r="K162" s="11">
        <f t="shared" ref="K162:K174" si="7">IFERROR(ROUND(J162-F162,2),"-")</f>
        <v>0.12</v>
      </c>
    </row>
    <row r="163" spans="1:11" x14ac:dyDescent="0.2">
      <c r="A163" s="16">
        <v>2</v>
      </c>
      <c r="B163" s="17" t="s">
        <v>45</v>
      </c>
      <c r="C163" s="17" t="s">
        <v>41</v>
      </c>
      <c r="D163" s="16" t="s">
        <v>42</v>
      </c>
      <c r="E163" s="16">
        <f>IFERROR(IF(ISBLANK(INDEX(Date_ProbaD!$E:$E,MATCH("Informatică MI C/C++"&amp;"||"&amp;$B163,Date_ProbaD!$K:$K,0))),"-",INDEX(Date_ProbaD!$E:$E,MATCH("Informatică MI C/C++"&amp;"||"&amp;$B163,Date_ProbaD!$K:$K,0))),"-")</f>
        <v>29</v>
      </c>
      <c r="F163" s="11">
        <f>IFERROR(IF(ISBLANK(INDEX(Date_ProbaD!$F:$F,MATCH("Informatică MI C/C++"&amp;"||"&amp;$B163,Date_ProbaD!$K:$K,0))),"-",INDEX(Date_ProbaD!$F:$F,MATCH("Informatică MI C/C++"&amp;"||"&amp;$B163,Date_ProbaD!$K:$K,0))),"-")</f>
        <v>9.5327586206896608</v>
      </c>
      <c r="G163" s="16">
        <f>IFERROR(IF(ISBLANK(INDEX(Date_ProbaD!$G:$G,MATCH("Informatică MI C/C++"&amp;"||"&amp;$B163,Date_ProbaD!$K:$K,0))),"-",INDEX(Date_ProbaD!$G:$G,MATCH("Informatică MI C/C++"&amp;"||"&amp;$B163,Date_ProbaD!$K:$K,0))),"-")</f>
        <v>39</v>
      </c>
      <c r="H163" s="11">
        <f>IFERROR(IF(ISBLANK(INDEX(Date_ProbaD!$H:$H,MATCH("Informatică MI C/C++"&amp;"||"&amp;$B163,Date_ProbaD!$K:$K,0))),"-",INDEX(Date_ProbaD!$H:$H,MATCH("Informatică MI C/C++"&amp;"||"&amp;$B163,Date_ProbaD!$K:$K,0))),"-")</f>
        <v>8.8692307692307697</v>
      </c>
      <c r="I163" s="16">
        <f>IFERROR(IF(ISBLANK(INDEX(Date_ProbaD!$I:$I,MATCH("Informatică MI C/C++"&amp;"||"&amp;$B163,Date_ProbaD!$K:$K,0))),"-",INDEX(Date_ProbaD!$I:$I,MATCH("Informatică MI C/C++"&amp;"||"&amp;$B163,Date_ProbaD!$K:$K,0))),"-")</f>
        <v>23</v>
      </c>
      <c r="J163" s="11">
        <f>IFERROR(IF(ISBLANK(INDEX(Date_ProbaD!$J:$J,MATCH("Informatică MI C/C++"&amp;"||"&amp;$B163,Date_ProbaD!$K:$K,0))),"-",INDEX(Date_ProbaD!$J:$J,MATCH("Informatică MI C/C++"&amp;"||"&amp;$B163,Date_ProbaD!$K:$K,0))),"-")</f>
        <v>9.4</v>
      </c>
      <c r="K163" s="11">
        <f t="shared" si="7"/>
        <v>-0.13</v>
      </c>
    </row>
    <row r="164" spans="1:11" x14ac:dyDescent="0.2">
      <c r="A164" s="16">
        <v>3</v>
      </c>
      <c r="B164" s="17" t="s">
        <v>94</v>
      </c>
      <c r="C164" s="17" t="s">
        <v>95</v>
      </c>
      <c r="D164" s="16" t="s">
        <v>42</v>
      </c>
      <c r="E164" s="16">
        <f>IFERROR(IF(ISBLANK(INDEX(Date_ProbaD!$E:$E,MATCH("Informatică MI C/C++"&amp;"||"&amp;$B164,Date_ProbaD!$K:$K,0))),"-",INDEX(Date_ProbaD!$E:$E,MATCH("Informatică MI C/C++"&amp;"||"&amp;$B164,Date_ProbaD!$K:$K,0))),"-")</f>
        <v>9</v>
      </c>
      <c r="F164" s="11">
        <f>IFERROR(IF(ISBLANK(INDEX(Date_ProbaD!$F:$F,MATCH("Informatică MI C/C++"&amp;"||"&amp;$B164,Date_ProbaD!$K:$K,0))),"-",INDEX(Date_ProbaD!$F:$F,MATCH("Informatică MI C/C++"&amp;"||"&amp;$B164,Date_ProbaD!$K:$K,0))),"-")</f>
        <v>7.9888888888888898</v>
      </c>
      <c r="G164" s="16">
        <f>IFERROR(IF(ISBLANK(INDEX(Date_ProbaD!$G:$G,MATCH("Informatică MI C/C++"&amp;"||"&amp;$B164,Date_ProbaD!$K:$K,0))),"-",INDEX(Date_ProbaD!$G:$G,MATCH("Informatică MI C/C++"&amp;"||"&amp;$B164,Date_ProbaD!$K:$K,0))),"-")</f>
        <v>3</v>
      </c>
      <c r="H164" s="11">
        <f>IFERROR(IF(ISBLANK(INDEX(Date_ProbaD!$H:$H,MATCH("Informatică MI C/C++"&amp;"||"&amp;$B164,Date_ProbaD!$K:$K,0))),"-",INDEX(Date_ProbaD!$H:$H,MATCH("Informatică MI C/C++"&amp;"||"&amp;$B164,Date_ProbaD!$K:$K,0))),"-")</f>
        <v>9.4666666666666703</v>
      </c>
      <c r="I164" s="16">
        <f>IFERROR(IF(ISBLANK(INDEX(Date_ProbaD!$I:$I,MATCH("Informatică MI C/C++"&amp;"||"&amp;$B164,Date_ProbaD!$K:$K,0))),"-",INDEX(Date_ProbaD!$I:$I,MATCH("Informatică MI C/C++"&amp;"||"&amp;$B164,Date_ProbaD!$K:$K,0))),"-")</f>
        <v>6</v>
      </c>
      <c r="J164" s="11">
        <f>IFERROR(IF(ISBLANK(INDEX(Date_ProbaD!$J:$J,MATCH("Informatică MI C/C++"&amp;"||"&amp;$B164,Date_ProbaD!$K:$K,0))),"-",INDEX(Date_ProbaD!$J:$J,MATCH("Informatică MI C/C++"&amp;"||"&amp;$B164,Date_ProbaD!$K:$K,0))),"-")</f>
        <v>8.8416666666666703</v>
      </c>
      <c r="K164" s="11">
        <f t="shared" si="7"/>
        <v>0.85</v>
      </c>
    </row>
    <row r="165" spans="1:11" x14ac:dyDescent="0.2">
      <c r="A165" s="16">
        <v>4</v>
      </c>
      <c r="B165" s="17" t="s">
        <v>52</v>
      </c>
      <c r="C165" s="17" t="s">
        <v>53</v>
      </c>
      <c r="D165" s="16" t="s">
        <v>39</v>
      </c>
      <c r="E165" s="16">
        <f>IFERROR(IF(ISBLANK(INDEX(Date_ProbaD!$E:$E,MATCH("Informatică MI C/C++"&amp;"||"&amp;$B165,Date_ProbaD!$K:$K,0))),"-",INDEX(Date_ProbaD!$E:$E,MATCH("Informatică MI C/C++"&amp;"||"&amp;$B165,Date_ProbaD!$K:$K,0))),"-")</f>
        <v>1</v>
      </c>
      <c r="F165" s="11">
        <f>IFERROR(IF(ISBLANK(INDEX(Date_ProbaD!$F:$F,MATCH("Informatică MI C/C++"&amp;"||"&amp;$B165,Date_ProbaD!$K:$K,0))),"-",INDEX(Date_ProbaD!$F:$F,MATCH("Informatică MI C/C++"&amp;"||"&amp;$B165,Date_ProbaD!$K:$K,0))),"-")</f>
        <v>9.0500000000000007</v>
      </c>
      <c r="G165" s="16" t="str">
        <f>IFERROR(IF(ISBLANK(INDEX(Date_ProbaD!$G:$G,MATCH("Informatică MI C/C++"&amp;"||"&amp;$B165,Date_ProbaD!$K:$K,0))),"-",INDEX(Date_ProbaD!$G:$G,MATCH("Informatică MI C/C++"&amp;"||"&amp;$B165,Date_ProbaD!$K:$K,0))),"-")</f>
        <v>-</v>
      </c>
      <c r="H165" s="11" t="str">
        <f>IFERROR(IF(ISBLANK(INDEX(Date_ProbaD!$H:$H,MATCH("Informatică MI C/C++"&amp;"||"&amp;$B165,Date_ProbaD!$K:$K,0))),"-",INDEX(Date_ProbaD!$H:$H,MATCH("Informatică MI C/C++"&amp;"||"&amp;$B165,Date_ProbaD!$K:$K,0))),"-")</f>
        <v>-</v>
      </c>
      <c r="I165" s="16">
        <f>IFERROR(IF(ISBLANK(INDEX(Date_ProbaD!$I:$I,MATCH("Informatică MI C/C++"&amp;"||"&amp;$B165,Date_ProbaD!$K:$K,0))),"-",INDEX(Date_ProbaD!$I:$I,MATCH("Informatică MI C/C++"&amp;"||"&amp;$B165,Date_ProbaD!$K:$K,0))),"-")</f>
        <v>1</v>
      </c>
      <c r="J165" s="11">
        <f>IFERROR(IF(ISBLANK(INDEX(Date_ProbaD!$J:$J,MATCH("Informatică MI C/C++"&amp;"||"&amp;$B165,Date_ProbaD!$K:$K,0))),"-",INDEX(Date_ProbaD!$J:$J,MATCH("Informatică MI C/C++"&amp;"||"&amp;$B165,Date_ProbaD!$K:$K,0))),"-")</f>
        <v>8.5500000000000007</v>
      </c>
      <c r="K165" s="11">
        <f t="shared" si="7"/>
        <v>-0.5</v>
      </c>
    </row>
    <row r="166" spans="1:11" x14ac:dyDescent="0.2">
      <c r="A166" s="16">
        <v>5</v>
      </c>
      <c r="B166" s="17" t="s">
        <v>37</v>
      </c>
      <c r="C166" s="17" t="s">
        <v>38</v>
      </c>
      <c r="D166" s="16" t="s">
        <v>39</v>
      </c>
      <c r="E166" s="16">
        <f>IFERROR(IF(ISBLANK(INDEX(Date_ProbaD!$E:$E,MATCH("Informatică MI C/C++"&amp;"||"&amp;$B166,Date_ProbaD!$K:$K,0))),"-",INDEX(Date_ProbaD!$E:$E,MATCH("Informatică MI C/C++"&amp;"||"&amp;$B166,Date_ProbaD!$K:$K,0))),"-")</f>
        <v>6</v>
      </c>
      <c r="F166" s="11">
        <f>IFERROR(IF(ISBLANK(INDEX(Date_ProbaD!$F:$F,MATCH("Informatică MI C/C++"&amp;"||"&amp;$B166,Date_ProbaD!$K:$K,0))),"-",INDEX(Date_ProbaD!$F:$F,MATCH("Informatică MI C/C++"&amp;"||"&amp;$B166,Date_ProbaD!$K:$K,0))),"-")</f>
        <v>8.06666666666667</v>
      </c>
      <c r="G166" s="16">
        <f>IFERROR(IF(ISBLANK(INDEX(Date_ProbaD!$G:$G,MATCH("Informatică MI C/C++"&amp;"||"&amp;$B166,Date_ProbaD!$K:$K,0))),"-",INDEX(Date_ProbaD!$G:$G,MATCH("Informatică MI C/C++"&amp;"||"&amp;$B166,Date_ProbaD!$K:$K,0))),"-")</f>
        <v>3</v>
      </c>
      <c r="H166" s="11">
        <f>IFERROR(IF(ISBLANK(INDEX(Date_ProbaD!$H:$H,MATCH("Informatică MI C/C++"&amp;"||"&amp;$B166,Date_ProbaD!$K:$K,0))),"-",INDEX(Date_ProbaD!$H:$H,MATCH("Informatică MI C/C++"&amp;"||"&amp;$B166,Date_ProbaD!$K:$K,0))),"-")</f>
        <v>9.0500000000000007</v>
      </c>
      <c r="I166" s="16">
        <f>IFERROR(IF(ISBLANK(INDEX(Date_ProbaD!$I:$I,MATCH("Informatică MI C/C++"&amp;"||"&amp;$B166,Date_ProbaD!$K:$K,0))),"-",INDEX(Date_ProbaD!$I:$I,MATCH("Informatică MI C/C++"&amp;"||"&amp;$B166,Date_ProbaD!$K:$K,0))),"-")</f>
        <v>2</v>
      </c>
      <c r="J166" s="11">
        <f>IFERROR(IF(ISBLANK(INDEX(Date_ProbaD!$J:$J,MATCH("Informatică MI C/C++"&amp;"||"&amp;$B166,Date_ProbaD!$K:$K,0))),"-",INDEX(Date_ProbaD!$J:$J,MATCH("Informatică MI C/C++"&amp;"||"&amp;$B166,Date_ProbaD!$K:$K,0))),"-")</f>
        <v>8.5500000000000007</v>
      </c>
      <c r="K166" s="11">
        <f t="shared" si="7"/>
        <v>0.48</v>
      </c>
    </row>
    <row r="167" spans="1:11" x14ac:dyDescent="0.2">
      <c r="A167" s="16">
        <v>6</v>
      </c>
      <c r="B167" s="17" t="s">
        <v>96</v>
      </c>
      <c r="C167" s="17" t="s">
        <v>97</v>
      </c>
      <c r="D167" s="16" t="s">
        <v>39</v>
      </c>
      <c r="E167" s="16">
        <f>IFERROR(IF(ISBLANK(INDEX(Date_ProbaD!$E:$E,MATCH("Informatică MI C/C++"&amp;"||"&amp;$B167,Date_ProbaD!$K:$K,0))),"-",INDEX(Date_ProbaD!$E:$E,MATCH("Informatică MI C/C++"&amp;"||"&amp;$B167,Date_ProbaD!$K:$K,0))),"-")</f>
        <v>1</v>
      </c>
      <c r="F167" s="11">
        <f>IFERROR(IF(ISBLANK(INDEX(Date_ProbaD!$F:$F,MATCH("Informatică MI C/C++"&amp;"||"&amp;$B167,Date_ProbaD!$K:$K,0))),"-",INDEX(Date_ProbaD!$F:$F,MATCH("Informatică MI C/C++"&amp;"||"&amp;$B167,Date_ProbaD!$K:$K,0))),"-")</f>
        <v>8.6</v>
      </c>
      <c r="G167" s="16">
        <f>IFERROR(IF(ISBLANK(INDEX(Date_ProbaD!$G:$G,MATCH("Informatică MI C/C++"&amp;"||"&amp;$B167,Date_ProbaD!$K:$K,0))),"-",INDEX(Date_ProbaD!$G:$G,MATCH("Informatică MI C/C++"&amp;"||"&amp;$B167,Date_ProbaD!$K:$K,0))),"-")</f>
        <v>1</v>
      </c>
      <c r="H167" s="11">
        <f>IFERROR(IF(ISBLANK(INDEX(Date_ProbaD!$H:$H,MATCH("Informatică MI C/C++"&amp;"||"&amp;$B167,Date_ProbaD!$K:$K,0))),"-",INDEX(Date_ProbaD!$H:$H,MATCH("Informatică MI C/C++"&amp;"||"&amp;$B167,Date_ProbaD!$K:$K,0))),"-")</f>
        <v>5.75</v>
      </c>
      <c r="I167" s="16">
        <f>IFERROR(IF(ISBLANK(INDEX(Date_ProbaD!$I:$I,MATCH("Informatică MI C/C++"&amp;"||"&amp;$B167,Date_ProbaD!$K:$K,0))),"-",INDEX(Date_ProbaD!$I:$I,MATCH("Informatică MI C/C++"&amp;"||"&amp;$B167,Date_ProbaD!$K:$K,0))),"-")</f>
        <v>4</v>
      </c>
      <c r="J167" s="11">
        <f>IFERROR(IF(ISBLANK(INDEX(Date_ProbaD!$J:$J,MATCH("Informatică MI C/C++"&amp;"||"&amp;$B167,Date_ProbaD!$K:$K,0))),"-",INDEX(Date_ProbaD!$J:$J,MATCH("Informatică MI C/C++"&amp;"||"&amp;$B167,Date_ProbaD!$K:$K,0))),"-")</f>
        <v>8.5124999999999993</v>
      </c>
      <c r="K167" s="11">
        <f t="shared" si="7"/>
        <v>-0.09</v>
      </c>
    </row>
    <row r="168" spans="1:11" x14ac:dyDescent="0.2">
      <c r="A168" s="16">
        <v>7</v>
      </c>
      <c r="B168" s="17" t="s">
        <v>47</v>
      </c>
      <c r="C168" s="17" t="s">
        <v>41</v>
      </c>
      <c r="D168" s="16" t="s">
        <v>42</v>
      </c>
      <c r="E168" s="16">
        <f>IFERROR(IF(ISBLANK(INDEX(Date_ProbaD!$E:$E,MATCH("Informatică MI C/C++"&amp;"||"&amp;$B168,Date_ProbaD!$K:$K,0))),"-",INDEX(Date_ProbaD!$E:$E,MATCH("Informatică MI C/C++"&amp;"||"&amp;$B168,Date_ProbaD!$K:$K,0))),"-")</f>
        <v>28</v>
      </c>
      <c r="F168" s="11">
        <f>IFERROR(IF(ISBLANK(INDEX(Date_ProbaD!$F:$F,MATCH("Informatică MI C/C++"&amp;"||"&amp;$B168,Date_ProbaD!$K:$K,0))),"-",INDEX(Date_ProbaD!$F:$F,MATCH("Informatică MI C/C++"&amp;"||"&amp;$B168,Date_ProbaD!$K:$K,0))),"-")</f>
        <v>8.2285714285714295</v>
      </c>
      <c r="G168" s="16">
        <f>IFERROR(IF(ISBLANK(INDEX(Date_ProbaD!$G:$G,MATCH("Informatică MI C/C++"&amp;"||"&amp;$B168,Date_ProbaD!$K:$K,0))),"-",INDEX(Date_ProbaD!$G:$G,MATCH("Informatică MI C/C++"&amp;"||"&amp;$B168,Date_ProbaD!$K:$K,0))),"-")</f>
        <v>14</v>
      </c>
      <c r="H168" s="11">
        <f>IFERROR(IF(ISBLANK(INDEX(Date_ProbaD!$H:$H,MATCH("Informatică MI C/C++"&amp;"||"&amp;$B168,Date_ProbaD!$K:$K,0))),"-",INDEX(Date_ProbaD!$H:$H,MATCH("Informatică MI C/C++"&amp;"||"&amp;$B168,Date_ProbaD!$K:$K,0))),"-")</f>
        <v>7.58214285714286</v>
      </c>
      <c r="I168" s="16">
        <f>IFERROR(IF(ISBLANK(INDEX(Date_ProbaD!$I:$I,MATCH("Informatică MI C/C++"&amp;"||"&amp;$B168,Date_ProbaD!$K:$K,0))),"-",INDEX(Date_ProbaD!$I:$I,MATCH("Informatică MI C/C++"&amp;"||"&amp;$B168,Date_ProbaD!$K:$K,0))),"-")</f>
        <v>12</v>
      </c>
      <c r="J168" s="11">
        <f>IFERROR(IF(ISBLANK(INDEX(Date_ProbaD!$J:$J,MATCH("Informatică MI C/C++"&amp;"||"&amp;$B168,Date_ProbaD!$K:$K,0))),"-",INDEX(Date_ProbaD!$J:$J,MATCH("Informatică MI C/C++"&amp;"||"&amp;$B168,Date_ProbaD!$K:$K,0))),"-")</f>
        <v>8.1583333333333297</v>
      </c>
      <c r="K168" s="11">
        <f t="shared" si="7"/>
        <v>-7.0000000000000007E-2</v>
      </c>
    </row>
    <row r="169" spans="1:11" x14ac:dyDescent="0.2">
      <c r="A169" s="16">
        <v>8</v>
      </c>
      <c r="B169" s="17" t="s">
        <v>56</v>
      </c>
      <c r="C169" s="17" t="s">
        <v>41</v>
      </c>
      <c r="D169" s="16" t="s">
        <v>42</v>
      </c>
      <c r="E169" s="16">
        <f>IFERROR(IF(ISBLANK(INDEX(Date_ProbaD!$E:$E,MATCH("Informatică MI C/C++"&amp;"||"&amp;$B169,Date_ProbaD!$K:$K,0))),"-",INDEX(Date_ProbaD!$E:$E,MATCH("Informatică MI C/C++"&amp;"||"&amp;$B169,Date_ProbaD!$K:$K,0))),"-")</f>
        <v>27</v>
      </c>
      <c r="F169" s="11">
        <f>IFERROR(IF(ISBLANK(INDEX(Date_ProbaD!$F:$F,MATCH("Informatică MI C/C++"&amp;"||"&amp;$B169,Date_ProbaD!$K:$K,0))),"-",INDEX(Date_ProbaD!$F:$F,MATCH("Informatică MI C/C++"&amp;"||"&amp;$B169,Date_ProbaD!$K:$K,0))),"-")</f>
        <v>7.9703703703703699</v>
      </c>
      <c r="G169" s="16">
        <f>IFERROR(IF(ISBLANK(INDEX(Date_ProbaD!$G:$G,MATCH("Informatică MI C/C++"&amp;"||"&amp;$B169,Date_ProbaD!$K:$K,0))),"-",INDEX(Date_ProbaD!$G:$G,MATCH("Informatică MI C/C++"&amp;"||"&amp;$B169,Date_ProbaD!$K:$K,0))),"-")</f>
        <v>21</v>
      </c>
      <c r="H169" s="11">
        <f>IFERROR(IF(ISBLANK(INDEX(Date_ProbaD!$H:$H,MATCH("Informatică MI C/C++"&amp;"||"&amp;$B169,Date_ProbaD!$K:$K,0))),"-",INDEX(Date_ProbaD!$H:$H,MATCH("Informatică MI C/C++"&amp;"||"&amp;$B169,Date_ProbaD!$K:$K,0))),"-")</f>
        <v>7.7333333333333298</v>
      </c>
      <c r="I169" s="16">
        <f>IFERROR(IF(ISBLANK(INDEX(Date_ProbaD!$I:$I,MATCH("Informatică MI C/C++"&amp;"||"&amp;$B169,Date_ProbaD!$K:$K,0))),"-",INDEX(Date_ProbaD!$I:$I,MATCH("Informatică MI C/C++"&amp;"||"&amp;$B169,Date_ProbaD!$K:$K,0))),"-")</f>
        <v>41</v>
      </c>
      <c r="J169" s="11">
        <f>IFERROR(IF(ISBLANK(INDEX(Date_ProbaD!$J:$J,MATCH("Informatică MI C/C++"&amp;"||"&amp;$B169,Date_ProbaD!$K:$K,0))),"-",INDEX(Date_ProbaD!$J:$J,MATCH("Informatică MI C/C++"&amp;"||"&amp;$B169,Date_ProbaD!$K:$K,0))),"-")</f>
        <v>8.1109756097560997</v>
      </c>
      <c r="K169" s="11">
        <f t="shared" si="7"/>
        <v>0.14000000000000001</v>
      </c>
    </row>
    <row r="170" spans="1:11" x14ac:dyDescent="0.2">
      <c r="A170" s="16">
        <v>9</v>
      </c>
      <c r="B170" s="17" t="s">
        <v>87</v>
      </c>
      <c r="C170" s="17" t="s">
        <v>88</v>
      </c>
      <c r="D170" s="16" t="s">
        <v>42</v>
      </c>
      <c r="E170" s="16" t="str">
        <f>IFERROR(IF(ISBLANK(INDEX(Date_ProbaD!$E:$E,MATCH("Informatică MI C/C++"&amp;"||"&amp;$B170,Date_ProbaD!$K:$K,0))),"-",INDEX(Date_ProbaD!$E:$E,MATCH("Informatică MI C/C++"&amp;"||"&amp;$B170,Date_ProbaD!$K:$K,0))),"-")</f>
        <v>-</v>
      </c>
      <c r="F170" s="11" t="str">
        <f>IFERROR(IF(ISBLANK(INDEX(Date_ProbaD!$F:$F,MATCH("Informatică MI C/C++"&amp;"||"&amp;$B170,Date_ProbaD!$K:$K,0))),"-",INDEX(Date_ProbaD!$F:$F,MATCH("Informatică MI C/C++"&amp;"||"&amp;$B170,Date_ProbaD!$K:$K,0))),"-")</f>
        <v>-</v>
      </c>
      <c r="G170" s="16" t="str">
        <f>IFERROR(IF(ISBLANK(INDEX(Date_ProbaD!$G:$G,MATCH("Informatică MI C/C++"&amp;"||"&amp;$B170,Date_ProbaD!$K:$K,0))),"-",INDEX(Date_ProbaD!$G:$G,MATCH("Informatică MI C/C++"&amp;"||"&amp;$B170,Date_ProbaD!$K:$K,0))),"-")</f>
        <v>-</v>
      </c>
      <c r="H170" s="11" t="str">
        <f>IFERROR(IF(ISBLANK(INDEX(Date_ProbaD!$H:$H,MATCH("Informatică MI C/C++"&amp;"||"&amp;$B170,Date_ProbaD!$K:$K,0))),"-",INDEX(Date_ProbaD!$H:$H,MATCH("Informatică MI C/C++"&amp;"||"&amp;$B170,Date_ProbaD!$K:$K,0))),"-")</f>
        <v>-</v>
      </c>
      <c r="I170" s="16">
        <f>IFERROR(IF(ISBLANK(INDEX(Date_ProbaD!$I:$I,MATCH("Informatică MI C/C++"&amp;"||"&amp;$B170,Date_ProbaD!$K:$K,0))),"-",INDEX(Date_ProbaD!$I:$I,MATCH("Informatică MI C/C++"&amp;"||"&amp;$B170,Date_ProbaD!$K:$K,0))),"-")</f>
        <v>2</v>
      </c>
      <c r="J170" s="11">
        <f>IFERROR(IF(ISBLANK(INDEX(Date_ProbaD!$J:$J,MATCH("Informatică MI C/C++"&amp;"||"&amp;$B170,Date_ProbaD!$K:$K,0))),"-",INDEX(Date_ProbaD!$J:$J,MATCH("Informatică MI C/C++"&amp;"||"&amp;$B170,Date_ProbaD!$K:$K,0))),"-")</f>
        <v>8.1</v>
      </c>
      <c r="K170" s="11" t="str">
        <f t="shared" si="7"/>
        <v>-</v>
      </c>
    </row>
    <row r="171" spans="1:11" x14ac:dyDescent="0.2">
      <c r="A171" s="16">
        <v>10</v>
      </c>
      <c r="B171" s="17" t="s">
        <v>50</v>
      </c>
      <c r="C171" s="17" t="s">
        <v>51</v>
      </c>
      <c r="D171" s="16" t="s">
        <v>42</v>
      </c>
      <c r="E171" s="16">
        <f>IFERROR(IF(ISBLANK(INDEX(Date_ProbaD!$E:$E,MATCH("Informatică MI C/C++"&amp;"||"&amp;$B171,Date_ProbaD!$K:$K,0))),"-",INDEX(Date_ProbaD!$E:$E,MATCH("Informatică MI C/C++"&amp;"||"&amp;$B171,Date_ProbaD!$K:$K,0))),"-")</f>
        <v>5</v>
      </c>
      <c r="F171" s="11">
        <f>IFERROR(IF(ISBLANK(INDEX(Date_ProbaD!$F:$F,MATCH("Informatică MI C/C++"&amp;"||"&amp;$B171,Date_ProbaD!$K:$K,0))),"-",INDEX(Date_ProbaD!$F:$F,MATCH("Informatică MI C/C++"&amp;"||"&amp;$B171,Date_ProbaD!$K:$K,0))),"-")</f>
        <v>5.22</v>
      </c>
      <c r="G171" s="16">
        <f>IFERROR(IF(ISBLANK(INDEX(Date_ProbaD!$G:$G,MATCH("Informatică MI C/C++"&amp;"||"&amp;$B171,Date_ProbaD!$K:$K,0))),"-",INDEX(Date_ProbaD!$G:$G,MATCH("Informatică MI C/C++"&amp;"||"&amp;$B171,Date_ProbaD!$K:$K,0))),"-")</f>
        <v>6</v>
      </c>
      <c r="H171" s="11">
        <f>IFERROR(IF(ISBLANK(INDEX(Date_ProbaD!$H:$H,MATCH("Informatică MI C/C++"&amp;"||"&amp;$B171,Date_ProbaD!$K:$K,0))),"-",INDEX(Date_ProbaD!$H:$H,MATCH("Informatică MI C/C++"&amp;"||"&amp;$B171,Date_ProbaD!$K:$K,0))),"-")</f>
        <v>6.375</v>
      </c>
      <c r="I171" s="16">
        <f>IFERROR(IF(ISBLANK(INDEX(Date_ProbaD!$I:$I,MATCH("Informatică MI C/C++"&amp;"||"&amp;$B171,Date_ProbaD!$K:$K,0))),"-",INDEX(Date_ProbaD!$I:$I,MATCH("Informatică MI C/C++"&amp;"||"&amp;$B171,Date_ProbaD!$K:$K,0))),"-")</f>
        <v>3</v>
      </c>
      <c r="J171" s="11">
        <f>IFERROR(IF(ISBLANK(INDEX(Date_ProbaD!$J:$J,MATCH("Informatică MI C/C++"&amp;"||"&amp;$B171,Date_ProbaD!$K:$K,0))),"-",INDEX(Date_ProbaD!$J:$J,MATCH("Informatică MI C/C++"&amp;"||"&amp;$B171,Date_ProbaD!$K:$K,0))),"-")</f>
        <v>7.18333333333333</v>
      </c>
      <c r="K171" s="11">
        <f t="shared" si="7"/>
        <v>1.96</v>
      </c>
    </row>
    <row r="172" spans="1:11" x14ac:dyDescent="0.2">
      <c r="A172" s="16">
        <v>11</v>
      </c>
      <c r="B172" s="17" t="s">
        <v>49</v>
      </c>
      <c r="C172" s="17" t="s">
        <v>41</v>
      </c>
      <c r="D172" s="16" t="s">
        <v>42</v>
      </c>
      <c r="E172" s="16">
        <f>IFERROR(IF(ISBLANK(INDEX(Date_ProbaD!$E:$E,MATCH("Informatică MI C/C++"&amp;"||"&amp;$B172,Date_ProbaD!$K:$K,0))),"-",INDEX(Date_ProbaD!$E:$E,MATCH("Informatică MI C/C++"&amp;"||"&amp;$B172,Date_ProbaD!$K:$K,0))),"-")</f>
        <v>2</v>
      </c>
      <c r="F172" s="11">
        <f>IFERROR(IF(ISBLANK(INDEX(Date_ProbaD!$F:$F,MATCH("Informatică MI C/C++"&amp;"||"&amp;$B172,Date_ProbaD!$K:$K,0))),"-",INDEX(Date_ProbaD!$F:$F,MATCH("Informatică MI C/C++"&amp;"||"&amp;$B172,Date_ProbaD!$K:$K,0))),"-")</f>
        <v>7.7750000000000004</v>
      </c>
      <c r="G172" s="16">
        <f>IFERROR(IF(ISBLANK(INDEX(Date_ProbaD!$G:$G,MATCH("Informatică MI C/C++"&amp;"||"&amp;$B172,Date_ProbaD!$K:$K,0))),"-",INDEX(Date_ProbaD!$G:$G,MATCH("Informatică MI C/C++"&amp;"||"&amp;$B172,Date_ProbaD!$K:$K,0))),"-")</f>
        <v>3</v>
      </c>
      <c r="H172" s="11">
        <f>IFERROR(IF(ISBLANK(INDEX(Date_ProbaD!$H:$H,MATCH("Informatică MI C/C++"&amp;"||"&amp;$B172,Date_ProbaD!$K:$K,0))),"-",INDEX(Date_ProbaD!$H:$H,MATCH("Informatică MI C/C++"&amp;"||"&amp;$B172,Date_ProbaD!$K:$K,0))),"-")</f>
        <v>6.7</v>
      </c>
      <c r="I172" s="16">
        <f>IFERROR(IF(ISBLANK(INDEX(Date_ProbaD!$I:$I,MATCH("Informatică MI C/C++"&amp;"||"&amp;$B172,Date_ProbaD!$K:$K,0))),"-",INDEX(Date_ProbaD!$I:$I,MATCH("Informatică MI C/C++"&amp;"||"&amp;$B172,Date_ProbaD!$K:$K,0))),"-")</f>
        <v>3</v>
      </c>
      <c r="J172" s="11">
        <f>IFERROR(IF(ISBLANK(INDEX(Date_ProbaD!$J:$J,MATCH("Informatică MI C/C++"&amp;"||"&amp;$B172,Date_ProbaD!$K:$K,0))),"-",INDEX(Date_ProbaD!$J:$J,MATCH("Informatică MI C/C++"&amp;"||"&amp;$B172,Date_ProbaD!$K:$K,0))),"-")</f>
        <v>6.93333333333333</v>
      </c>
      <c r="K172" s="11">
        <f t="shared" si="7"/>
        <v>-0.84</v>
      </c>
    </row>
    <row r="173" spans="1:11" x14ac:dyDescent="0.2">
      <c r="A173" s="16">
        <v>12</v>
      </c>
      <c r="B173" s="17" t="s">
        <v>44</v>
      </c>
      <c r="C173" s="17" t="s">
        <v>41</v>
      </c>
      <c r="D173" s="16" t="s">
        <v>42</v>
      </c>
      <c r="E173" s="16">
        <f>IFERROR(IF(ISBLANK(INDEX(Date_ProbaD!$E:$E,MATCH("Informatică MI C/C++"&amp;"||"&amp;$B173,Date_ProbaD!$K:$K,0))),"-",INDEX(Date_ProbaD!$E:$E,MATCH("Informatică MI C/C++"&amp;"||"&amp;$B173,Date_ProbaD!$K:$K,0))),"-")</f>
        <v>30</v>
      </c>
      <c r="F173" s="11">
        <f>IFERROR(IF(ISBLANK(INDEX(Date_ProbaD!$F:$F,MATCH("Informatică MI C/C++"&amp;"||"&amp;$B173,Date_ProbaD!$K:$K,0))),"-",INDEX(Date_ProbaD!$F:$F,MATCH("Informatică MI C/C++"&amp;"||"&amp;$B173,Date_ProbaD!$K:$K,0))),"-")</f>
        <v>8.0683333333333298</v>
      </c>
      <c r="G173" s="16">
        <f>IFERROR(IF(ISBLANK(INDEX(Date_ProbaD!$G:$G,MATCH("Informatică MI C/C++"&amp;"||"&amp;$B173,Date_ProbaD!$K:$K,0))),"-",INDEX(Date_ProbaD!$G:$G,MATCH("Informatică MI C/C++"&amp;"||"&amp;$B173,Date_ProbaD!$K:$K,0))),"-")</f>
        <v>14</v>
      </c>
      <c r="H173" s="11">
        <f>IFERROR(IF(ISBLANK(INDEX(Date_ProbaD!$H:$H,MATCH("Informatică MI C/C++"&amp;"||"&amp;$B173,Date_ProbaD!$K:$K,0))),"-",INDEX(Date_ProbaD!$H:$H,MATCH("Informatică MI C/C++"&amp;"||"&amp;$B173,Date_ProbaD!$K:$K,0))),"-")</f>
        <v>7.3714285714285701</v>
      </c>
      <c r="I173" s="16">
        <f>IFERROR(IF(ISBLANK(INDEX(Date_ProbaD!$I:$I,MATCH("Informatică MI C/C++"&amp;"||"&amp;$B173,Date_ProbaD!$K:$K,0))),"-",INDEX(Date_ProbaD!$I:$I,MATCH("Informatică MI C/C++"&amp;"||"&amp;$B173,Date_ProbaD!$K:$K,0))),"-")</f>
        <v>21</v>
      </c>
      <c r="J173" s="11">
        <f>IFERROR(IF(ISBLANK(INDEX(Date_ProbaD!$J:$J,MATCH("Informatică MI C/C++"&amp;"||"&amp;$B173,Date_ProbaD!$K:$K,0))),"-",INDEX(Date_ProbaD!$J:$J,MATCH("Informatică MI C/C++"&amp;"||"&amp;$B173,Date_ProbaD!$K:$K,0))),"-")</f>
        <v>6.9071428571428601</v>
      </c>
      <c r="K173" s="11">
        <f t="shared" si="7"/>
        <v>-1.1599999999999999</v>
      </c>
    </row>
    <row r="174" spans="1:11" x14ac:dyDescent="0.2">
      <c r="A174" s="16">
        <v>13</v>
      </c>
      <c r="B174" s="17" t="s">
        <v>91</v>
      </c>
      <c r="C174" s="17" t="s">
        <v>73</v>
      </c>
      <c r="D174" s="16" t="s">
        <v>39</v>
      </c>
      <c r="E174" s="16">
        <f>IFERROR(IF(ISBLANK(INDEX(Date_ProbaD!$E:$E,MATCH("Informatică MI C/C++"&amp;"||"&amp;$B174,Date_ProbaD!$K:$K,0))),"-",INDEX(Date_ProbaD!$E:$E,MATCH("Informatică MI C/C++"&amp;"||"&amp;$B174,Date_ProbaD!$K:$K,0))),"-")</f>
        <v>4</v>
      </c>
      <c r="F174" s="11">
        <f>IFERROR(IF(ISBLANK(INDEX(Date_ProbaD!$F:$F,MATCH("Informatică MI C/C++"&amp;"||"&amp;$B174,Date_ProbaD!$K:$K,0))),"-",INDEX(Date_ProbaD!$F:$F,MATCH("Informatică MI C/C++"&amp;"||"&amp;$B174,Date_ProbaD!$K:$K,0))),"-")</f>
        <v>8.8249999999999993</v>
      </c>
      <c r="G174" s="16" t="str">
        <f>IFERROR(IF(ISBLANK(INDEX(Date_ProbaD!$G:$G,MATCH("Informatică MI C/C++"&amp;"||"&amp;$B174,Date_ProbaD!$K:$K,0))),"-",INDEX(Date_ProbaD!$G:$G,MATCH("Informatică MI C/C++"&amp;"||"&amp;$B174,Date_ProbaD!$K:$K,0))),"-")</f>
        <v>-</v>
      </c>
      <c r="H174" s="11" t="str">
        <f>IFERROR(IF(ISBLANK(INDEX(Date_ProbaD!$H:$H,MATCH("Informatică MI C/C++"&amp;"||"&amp;$B174,Date_ProbaD!$K:$K,0))),"-",INDEX(Date_ProbaD!$H:$H,MATCH("Informatică MI C/C++"&amp;"||"&amp;$B174,Date_ProbaD!$K:$K,0))),"-")</f>
        <v>-</v>
      </c>
      <c r="I174" s="16" t="str">
        <f>IFERROR(IF(ISBLANK(INDEX(Date_ProbaD!$I:$I,MATCH("Informatică MI C/C++"&amp;"||"&amp;$B174,Date_ProbaD!$K:$K,0))),"-",INDEX(Date_ProbaD!$I:$I,MATCH("Informatică MI C/C++"&amp;"||"&amp;$B174,Date_ProbaD!$K:$K,0))),"-")</f>
        <v>-</v>
      </c>
      <c r="J174" s="11" t="str">
        <f>IFERROR(IF(ISBLANK(INDEX(Date_ProbaD!$J:$J,MATCH("Informatică MI C/C++"&amp;"||"&amp;$B174,Date_ProbaD!$K:$K,0))),"-",INDEX(Date_ProbaD!$J:$J,MATCH("Informatică MI C/C++"&amp;"||"&amp;$B174,Date_ProbaD!$K:$K,0))),"-")</f>
        <v>-</v>
      </c>
      <c r="K174" s="11" t="str">
        <f t="shared" si="7"/>
        <v>-</v>
      </c>
    </row>
    <row r="175" spans="1:11" x14ac:dyDescent="0.2">
      <c r="A175" s="1" t="s">
        <v>126</v>
      </c>
      <c r="B175" s="1"/>
      <c r="C175" s="1"/>
      <c r="D175" s="1"/>
      <c r="E175" s="1"/>
      <c r="F175" s="1"/>
      <c r="G175" s="1"/>
      <c r="H175" s="1"/>
      <c r="I175" s="1"/>
      <c r="J175" s="1"/>
      <c r="K175" s="1"/>
    </row>
    <row r="176" spans="1:11" ht="28" x14ac:dyDescent="0.2">
      <c r="A176" s="12" t="s">
        <v>100</v>
      </c>
      <c r="B176" s="12" t="s">
        <v>22</v>
      </c>
      <c r="C176" s="12" t="s">
        <v>23</v>
      </c>
      <c r="D176" s="12" t="s">
        <v>24</v>
      </c>
      <c r="E176" s="12" t="s">
        <v>135</v>
      </c>
      <c r="F176" s="12" t="s">
        <v>136</v>
      </c>
      <c r="G176" s="12" t="s">
        <v>137</v>
      </c>
      <c r="H176" s="12" t="s">
        <v>138</v>
      </c>
      <c r="I176" s="12" t="s">
        <v>139</v>
      </c>
      <c r="J176" s="12" t="s">
        <v>140</v>
      </c>
      <c r="K176" s="12" t="s">
        <v>103</v>
      </c>
    </row>
    <row r="177" spans="1:11" x14ac:dyDescent="0.2">
      <c r="A177" s="16">
        <v>1</v>
      </c>
      <c r="B177" s="17" t="s">
        <v>44</v>
      </c>
      <c r="C177" s="17" t="s">
        <v>41</v>
      </c>
      <c r="D177" s="16" t="s">
        <v>42</v>
      </c>
      <c r="E177" s="16" t="str">
        <f>IFERROR(IF(ISBLANK(INDEX(Date_ProbaD!$E:$E,MATCH("Informatică SN C/C++"&amp;"||"&amp;$B177,Date_ProbaD!$K:$K,0))),"-",INDEX(Date_ProbaD!$E:$E,MATCH("Informatică SN C/C++"&amp;"||"&amp;$B177,Date_ProbaD!$K:$K,0))),"-")</f>
        <v>-</v>
      </c>
      <c r="F177" s="11" t="str">
        <f>IFERROR(IF(ISBLANK(INDEX(Date_ProbaD!$F:$F,MATCH("Informatică SN C/C++"&amp;"||"&amp;$B177,Date_ProbaD!$K:$K,0))),"-",INDEX(Date_ProbaD!$F:$F,MATCH("Informatică SN C/C++"&amp;"||"&amp;$B177,Date_ProbaD!$K:$K,0))),"-")</f>
        <v>-</v>
      </c>
      <c r="G177" s="16" t="str">
        <f>IFERROR(IF(ISBLANK(INDEX(Date_ProbaD!$G:$G,MATCH("Informatică SN C/C++"&amp;"||"&amp;$B177,Date_ProbaD!$K:$K,0))),"-",INDEX(Date_ProbaD!$G:$G,MATCH("Informatică SN C/C++"&amp;"||"&amp;$B177,Date_ProbaD!$K:$K,0))),"-")</f>
        <v>-</v>
      </c>
      <c r="H177" s="11" t="str">
        <f>IFERROR(IF(ISBLANK(INDEX(Date_ProbaD!$H:$H,MATCH("Informatică SN C/C++"&amp;"||"&amp;$B177,Date_ProbaD!$K:$K,0))),"-",INDEX(Date_ProbaD!$H:$H,MATCH("Informatică SN C/C++"&amp;"||"&amp;$B177,Date_ProbaD!$K:$K,0))),"-")</f>
        <v>-</v>
      </c>
      <c r="I177" s="16">
        <f>IFERROR(IF(ISBLANK(INDEX(Date_ProbaD!$I:$I,MATCH("Informatică SN C/C++"&amp;"||"&amp;$B177,Date_ProbaD!$K:$K,0))),"-",INDEX(Date_ProbaD!$I:$I,MATCH("Informatică SN C/C++"&amp;"||"&amp;$B177,Date_ProbaD!$K:$K,0))),"-")</f>
        <v>1</v>
      </c>
      <c r="J177" s="11">
        <f>IFERROR(IF(ISBLANK(INDEX(Date_ProbaD!$J:$J,MATCH("Informatică SN C/C++"&amp;"||"&amp;$B177,Date_ProbaD!$K:$K,0))),"-",INDEX(Date_ProbaD!$J:$J,MATCH("Informatică SN C/C++"&amp;"||"&amp;$B177,Date_ProbaD!$K:$K,0))),"-")</f>
        <v>9.5500000000000007</v>
      </c>
      <c r="K177" s="11" t="str">
        <f>IFERROR(ROUND(J177-F177,2),"-")</f>
        <v>-</v>
      </c>
    </row>
    <row r="178" spans="1:11" x14ac:dyDescent="0.2">
      <c r="A178" s="16">
        <v>2</v>
      </c>
      <c r="B178" s="17" t="s">
        <v>84</v>
      </c>
      <c r="C178" s="17" t="s">
        <v>41</v>
      </c>
      <c r="D178" s="16" t="s">
        <v>39</v>
      </c>
      <c r="E178" s="16">
        <f>IFERROR(IF(ISBLANK(INDEX(Date_ProbaD!$E:$E,MATCH("Informatică SN C/C++"&amp;"||"&amp;$B178,Date_ProbaD!$K:$K,0))),"-",INDEX(Date_ProbaD!$E:$E,MATCH("Informatică SN C/C++"&amp;"||"&amp;$B178,Date_ProbaD!$K:$K,0))),"-")</f>
        <v>4</v>
      </c>
      <c r="F178" s="11">
        <f>IFERROR(IF(ISBLANK(INDEX(Date_ProbaD!$F:$F,MATCH("Informatică SN C/C++"&amp;"||"&amp;$B178,Date_ProbaD!$K:$K,0))),"-",INDEX(Date_ProbaD!$F:$F,MATCH("Informatică SN C/C++"&amp;"||"&amp;$B178,Date_ProbaD!$K:$K,0))),"-")</f>
        <v>9.3000000000000007</v>
      </c>
      <c r="G178" s="16">
        <f>IFERROR(IF(ISBLANK(INDEX(Date_ProbaD!$G:$G,MATCH("Informatică SN C/C++"&amp;"||"&amp;$B178,Date_ProbaD!$K:$K,0))),"-",INDEX(Date_ProbaD!$G:$G,MATCH("Informatică SN C/C++"&amp;"||"&amp;$B178,Date_ProbaD!$K:$K,0))),"-")</f>
        <v>1</v>
      </c>
      <c r="H178" s="11">
        <f>IFERROR(IF(ISBLANK(INDEX(Date_ProbaD!$H:$H,MATCH("Informatică SN C/C++"&amp;"||"&amp;$B178,Date_ProbaD!$K:$K,0))),"-",INDEX(Date_ProbaD!$H:$H,MATCH("Informatică SN C/C++"&amp;"||"&amp;$B178,Date_ProbaD!$K:$K,0))),"-")</f>
        <v>9.1999999999999993</v>
      </c>
      <c r="I178" s="16">
        <f>IFERROR(IF(ISBLANK(INDEX(Date_ProbaD!$I:$I,MATCH("Informatică SN C/C++"&amp;"||"&amp;$B178,Date_ProbaD!$K:$K,0))),"-",INDEX(Date_ProbaD!$I:$I,MATCH("Informatică SN C/C++"&amp;"||"&amp;$B178,Date_ProbaD!$K:$K,0))),"-")</f>
        <v>6</v>
      </c>
      <c r="J178" s="11">
        <f>IFERROR(IF(ISBLANK(INDEX(Date_ProbaD!$J:$J,MATCH("Informatică SN C/C++"&amp;"||"&amp;$B178,Date_ProbaD!$K:$K,0))),"-",INDEX(Date_ProbaD!$J:$J,MATCH("Informatică SN C/C++"&amp;"||"&amp;$B178,Date_ProbaD!$K:$K,0))),"-")</f>
        <v>8.7583333333333293</v>
      </c>
      <c r="K178" s="11">
        <f>IFERROR(ROUND(J178-F178,2),"-")</f>
        <v>-0.54</v>
      </c>
    </row>
    <row r="179" spans="1:11" x14ac:dyDescent="0.2">
      <c r="A179" s="16">
        <v>3</v>
      </c>
      <c r="B179" s="17" t="s">
        <v>45</v>
      </c>
      <c r="C179" s="17" t="s">
        <v>41</v>
      </c>
      <c r="D179" s="16" t="s">
        <v>42</v>
      </c>
      <c r="E179" s="16">
        <f>IFERROR(IF(ISBLANK(INDEX(Date_ProbaD!$E:$E,MATCH("Informatică SN C/C++"&amp;"||"&amp;$B179,Date_ProbaD!$K:$K,0))),"-",INDEX(Date_ProbaD!$E:$E,MATCH("Informatică SN C/C++"&amp;"||"&amp;$B179,Date_ProbaD!$K:$K,0))),"-")</f>
        <v>4</v>
      </c>
      <c r="F179" s="11">
        <f>IFERROR(IF(ISBLANK(INDEX(Date_ProbaD!$F:$F,MATCH("Informatică SN C/C++"&amp;"||"&amp;$B179,Date_ProbaD!$K:$K,0))),"-",INDEX(Date_ProbaD!$F:$F,MATCH("Informatică SN C/C++"&amp;"||"&amp;$B179,Date_ProbaD!$K:$K,0))),"-")</f>
        <v>7.6124999999999998</v>
      </c>
      <c r="G179" s="16">
        <f>IFERROR(IF(ISBLANK(INDEX(Date_ProbaD!$G:$G,MATCH("Informatică SN C/C++"&amp;"||"&amp;$B179,Date_ProbaD!$K:$K,0))),"-",INDEX(Date_ProbaD!$G:$G,MATCH("Informatică SN C/C++"&amp;"||"&amp;$B179,Date_ProbaD!$K:$K,0))),"-")</f>
        <v>3</v>
      </c>
      <c r="H179" s="11">
        <f>IFERROR(IF(ISBLANK(INDEX(Date_ProbaD!$H:$H,MATCH("Informatică SN C/C++"&amp;"||"&amp;$B179,Date_ProbaD!$K:$K,0))),"-",INDEX(Date_ProbaD!$H:$H,MATCH("Informatică SN C/C++"&amp;"||"&amp;$B179,Date_ProbaD!$K:$K,0))),"-")</f>
        <v>9.7833333333333297</v>
      </c>
      <c r="I179" s="16">
        <f>IFERROR(IF(ISBLANK(INDEX(Date_ProbaD!$I:$I,MATCH("Informatică SN C/C++"&amp;"||"&amp;$B179,Date_ProbaD!$K:$K,0))),"-",INDEX(Date_ProbaD!$I:$I,MATCH("Informatică SN C/C++"&amp;"||"&amp;$B179,Date_ProbaD!$K:$K,0))),"-")</f>
        <v>1</v>
      </c>
      <c r="J179" s="11">
        <f>IFERROR(IF(ISBLANK(INDEX(Date_ProbaD!$J:$J,MATCH("Informatică SN C/C++"&amp;"||"&amp;$B179,Date_ProbaD!$K:$K,0))),"-",INDEX(Date_ProbaD!$J:$J,MATCH("Informatică SN C/C++"&amp;"||"&amp;$B179,Date_ProbaD!$K:$K,0))),"-")</f>
        <v>8.15</v>
      </c>
      <c r="K179" s="11">
        <f>IFERROR(ROUND(J179-F179,2),"-")</f>
        <v>0.54</v>
      </c>
    </row>
    <row r="180" spans="1:11" x14ac:dyDescent="0.2">
      <c r="A180" s="16">
        <v>4</v>
      </c>
      <c r="B180" s="17" t="s">
        <v>86</v>
      </c>
      <c r="C180" s="17" t="s">
        <v>41</v>
      </c>
      <c r="D180" s="16" t="s">
        <v>42</v>
      </c>
      <c r="E180" s="16">
        <f>IFERROR(IF(ISBLANK(INDEX(Date_ProbaD!$E:$E,MATCH("Informatică SN C/C++"&amp;"||"&amp;$B180,Date_ProbaD!$K:$K,0))),"-",INDEX(Date_ProbaD!$E:$E,MATCH("Informatică SN C/C++"&amp;"||"&amp;$B180,Date_ProbaD!$K:$K,0))),"-")</f>
        <v>5</v>
      </c>
      <c r="F180" s="11">
        <f>IFERROR(IF(ISBLANK(INDEX(Date_ProbaD!$F:$F,MATCH("Informatică SN C/C++"&amp;"||"&amp;$B180,Date_ProbaD!$K:$K,0))),"-",INDEX(Date_ProbaD!$F:$F,MATCH("Informatică SN C/C++"&amp;"||"&amp;$B180,Date_ProbaD!$K:$K,0))),"-")</f>
        <v>6.99</v>
      </c>
      <c r="G180" s="16">
        <f>IFERROR(IF(ISBLANK(INDEX(Date_ProbaD!$G:$G,MATCH("Informatică SN C/C++"&amp;"||"&amp;$B180,Date_ProbaD!$K:$K,0))),"-",INDEX(Date_ProbaD!$G:$G,MATCH("Informatică SN C/C++"&amp;"||"&amp;$B180,Date_ProbaD!$K:$K,0))),"-")</f>
        <v>2</v>
      </c>
      <c r="H180" s="11">
        <f>IFERROR(IF(ISBLANK(INDEX(Date_ProbaD!$H:$H,MATCH("Informatică SN C/C++"&amp;"||"&amp;$B180,Date_ProbaD!$K:$K,0))),"-",INDEX(Date_ProbaD!$H:$H,MATCH("Informatică SN C/C++"&amp;"||"&amp;$B180,Date_ProbaD!$K:$K,0))),"-")</f>
        <v>7.1</v>
      </c>
      <c r="I180" s="16">
        <f>IFERROR(IF(ISBLANK(INDEX(Date_ProbaD!$I:$I,MATCH("Informatică SN C/C++"&amp;"||"&amp;$B180,Date_ProbaD!$K:$K,0))),"-",INDEX(Date_ProbaD!$I:$I,MATCH("Informatică SN C/C++"&amp;"||"&amp;$B180,Date_ProbaD!$K:$K,0))),"-")</f>
        <v>2</v>
      </c>
      <c r="J180" s="11">
        <f>IFERROR(IF(ISBLANK(INDEX(Date_ProbaD!$J:$J,MATCH("Informatică SN C/C++"&amp;"||"&amp;$B180,Date_ProbaD!$K:$K,0))),"-",INDEX(Date_ProbaD!$J:$J,MATCH("Informatică SN C/C++"&amp;"||"&amp;$B180,Date_ProbaD!$K:$K,0))),"-")</f>
        <v>6.45</v>
      </c>
      <c r="K180" s="11">
        <f>IFERROR(ROUND(J180-F180,2),"-")</f>
        <v>-0.54</v>
      </c>
    </row>
    <row r="181" spans="1:11" x14ac:dyDescent="0.2">
      <c r="A181" s="16">
        <v>5</v>
      </c>
      <c r="B181" s="17" t="s">
        <v>47</v>
      </c>
      <c r="C181" s="17" t="s">
        <v>41</v>
      </c>
      <c r="D181" s="16" t="s">
        <v>42</v>
      </c>
      <c r="E181" s="16" t="str">
        <f>IFERROR(IF(ISBLANK(INDEX(Date_ProbaD!$E:$E,MATCH("Informatică SN C/C++"&amp;"||"&amp;$B181,Date_ProbaD!$K:$K,0))),"-",INDEX(Date_ProbaD!$E:$E,MATCH("Informatică SN C/C++"&amp;"||"&amp;$B181,Date_ProbaD!$K:$K,0))),"-")</f>
        <v>-</v>
      </c>
      <c r="F181" s="11" t="str">
        <f>IFERROR(IF(ISBLANK(INDEX(Date_ProbaD!$F:$F,MATCH("Informatică SN C/C++"&amp;"||"&amp;$B181,Date_ProbaD!$K:$K,0))),"-",INDEX(Date_ProbaD!$F:$F,MATCH("Informatică SN C/C++"&amp;"||"&amp;$B181,Date_ProbaD!$K:$K,0))),"-")</f>
        <v>-</v>
      </c>
      <c r="G181" s="16">
        <f>IFERROR(IF(ISBLANK(INDEX(Date_ProbaD!$G:$G,MATCH("Informatică SN C/C++"&amp;"||"&amp;$B181,Date_ProbaD!$K:$K,0))),"-",INDEX(Date_ProbaD!$G:$G,MATCH("Informatică SN C/C++"&amp;"||"&amp;$B181,Date_ProbaD!$K:$K,0))),"-")</f>
        <v>1</v>
      </c>
      <c r="H181" s="11">
        <f>IFERROR(IF(ISBLANK(INDEX(Date_ProbaD!$H:$H,MATCH("Informatică SN C/C++"&amp;"||"&amp;$B181,Date_ProbaD!$K:$K,0))),"-",INDEX(Date_ProbaD!$H:$H,MATCH("Informatică SN C/C++"&amp;"||"&amp;$B181,Date_ProbaD!$K:$K,0))),"-")</f>
        <v>8</v>
      </c>
      <c r="I181" s="16" t="str">
        <f>IFERROR(IF(ISBLANK(INDEX(Date_ProbaD!$I:$I,MATCH("Informatică SN C/C++"&amp;"||"&amp;$B181,Date_ProbaD!$K:$K,0))),"-",INDEX(Date_ProbaD!$I:$I,MATCH("Informatică SN C/C++"&amp;"||"&amp;$B181,Date_ProbaD!$K:$K,0))),"-")</f>
        <v>-</v>
      </c>
      <c r="J181" s="11" t="str">
        <f>IFERROR(IF(ISBLANK(INDEX(Date_ProbaD!$J:$J,MATCH("Informatică SN C/C++"&amp;"||"&amp;$B181,Date_ProbaD!$K:$K,0))),"-",INDEX(Date_ProbaD!$J:$J,MATCH("Informatică SN C/C++"&amp;"||"&amp;$B181,Date_ProbaD!$K:$K,0))),"-")</f>
        <v>-</v>
      </c>
      <c r="K181" s="11" t="str">
        <f>IFERROR(ROUND(J181-F181,2),"-")</f>
        <v>-</v>
      </c>
    </row>
    <row r="182" spans="1:11" x14ac:dyDescent="0.2">
      <c r="A182" s="1" t="s">
        <v>127</v>
      </c>
      <c r="B182" s="1"/>
      <c r="C182" s="1"/>
      <c r="D182" s="1"/>
      <c r="E182" s="1"/>
      <c r="F182" s="1"/>
      <c r="G182" s="1"/>
      <c r="H182" s="1"/>
      <c r="I182" s="1"/>
      <c r="J182" s="1"/>
      <c r="K182" s="1"/>
    </row>
    <row r="183" spans="1:11" ht="28" x14ac:dyDescent="0.2">
      <c r="A183" s="12" t="s">
        <v>100</v>
      </c>
      <c r="B183" s="12" t="s">
        <v>22</v>
      </c>
      <c r="C183" s="12" t="s">
        <v>23</v>
      </c>
      <c r="D183" s="12" t="s">
        <v>24</v>
      </c>
      <c r="E183" s="12" t="s">
        <v>135</v>
      </c>
      <c r="F183" s="12" t="s">
        <v>136</v>
      </c>
      <c r="G183" s="12" t="s">
        <v>137</v>
      </c>
      <c r="H183" s="12" t="s">
        <v>138</v>
      </c>
      <c r="I183" s="12" t="s">
        <v>139</v>
      </c>
      <c r="J183" s="12" t="s">
        <v>140</v>
      </c>
      <c r="K183" s="12" t="s">
        <v>103</v>
      </c>
    </row>
    <row r="184" spans="1:11" x14ac:dyDescent="0.2">
      <c r="A184" s="16">
        <v>1</v>
      </c>
      <c r="B184" s="17" t="s">
        <v>46</v>
      </c>
      <c r="C184" s="17" t="s">
        <v>41</v>
      </c>
      <c r="D184" s="16" t="s">
        <v>42</v>
      </c>
      <c r="E184" s="16">
        <f>IFERROR(IF(ISBLANK(INDEX(Date_ProbaD!$E:$E,MATCH("Logică, argumentare și comunicare"&amp;"||"&amp;$B184,Date_ProbaD!$K:$K,0))),"-",INDEX(Date_ProbaD!$E:$E,MATCH("Logică, argumentare și comunicare"&amp;"||"&amp;$B184,Date_ProbaD!$K:$K,0))),"-")</f>
        <v>65</v>
      </c>
      <c r="F184" s="11">
        <f>IFERROR(IF(ISBLANK(INDEX(Date_ProbaD!$F:$F,MATCH("Logică, argumentare și comunicare"&amp;"||"&amp;$B184,Date_ProbaD!$K:$K,0))),"-",INDEX(Date_ProbaD!$F:$F,MATCH("Logică, argumentare și comunicare"&amp;"||"&amp;$B184,Date_ProbaD!$K:$K,0))),"-")</f>
        <v>9.3969230769230805</v>
      </c>
      <c r="G184" s="16">
        <f>IFERROR(IF(ISBLANK(INDEX(Date_ProbaD!$G:$G,MATCH("Logică, argumentare și comunicare"&amp;"||"&amp;$B184,Date_ProbaD!$K:$K,0))),"-",INDEX(Date_ProbaD!$G:$G,MATCH("Logică, argumentare și comunicare"&amp;"||"&amp;$B184,Date_ProbaD!$K:$K,0))),"-")</f>
        <v>59</v>
      </c>
      <c r="H184" s="11">
        <f>IFERROR(IF(ISBLANK(INDEX(Date_ProbaD!$H:$H,MATCH("Logică, argumentare și comunicare"&amp;"||"&amp;$B184,Date_ProbaD!$K:$K,0))),"-",INDEX(Date_ProbaD!$H:$H,MATCH("Logică, argumentare și comunicare"&amp;"||"&amp;$B184,Date_ProbaD!$K:$K,0))),"-")</f>
        <v>9.2949152542372904</v>
      </c>
      <c r="I184" s="16">
        <f>IFERROR(IF(ISBLANK(INDEX(Date_ProbaD!$I:$I,MATCH("Logică, argumentare și comunicare"&amp;"||"&amp;$B184,Date_ProbaD!$K:$K,0))),"-",INDEX(Date_ProbaD!$I:$I,MATCH("Logică, argumentare și comunicare"&amp;"||"&amp;$B184,Date_ProbaD!$K:$K,0))),"-")</f>
        <v>63</v>
      </c>
      <c r="J184" s="11">
        <f>IFERROR(IF(ISBLANK(INDEX(Date_ProbaD!$J:$J,MATCH("Logică, argumentare și comunicare"&amp;"||"&amp;$B184,Date_ProbaD!$K:$K,0))),"-",INDEX(Date_ProbaD!$J:$J,MATCH("Logică, argumentare și comunicare"&amp;"||"&amp;$B184,Date_ProbaD!$K:$K,0))),"-")</f>
        <v>9.2571428571428598</v>
      </c>
      <c r="K184" s="11">
        <f t="shared" ref="K184:K202" si="8">IFERROR(ROUND(J184-F184,2),"-")</f>
        <v>-0.14000000000000001</v>
      </c>
    </row>
    <row r="185" spans="1:11" x14ac:dyDescent="0.2">
      <c r="A185" s="16">
        <v>2</v>
      </c>
      <c r="B185" s="17" t="s">
        <v>45</v>
      </c>
      <c r="C185" s="17" t="s">
        <v>41</v>
      </c>
      <c r="D185" s="16" t="s">
        <v>42</v>
      </c>
      <c r="E185" s="16">
        <f>IFERROR(IF(ISBLANK(INDEX(Date_ProbaD!$E:$E,MATCH("Logică, argumentare și comunicare"&amp;"||"&amp;$B185,Date_ProbaD!$K:$K,0))),"-",INDEX(Date_ProbaD!$E:$E,MATCH("Logică, argumentare și comunicare"&amp;"||"&amp;$B185,Date_ProbaD!$K:$K,0))),"-")</f>
        <v>13</v>
      </c>
      <c r="F185" s="11">
        <f>IFERROR(IF(ISBLANK(INDEX(Date_ProbaD!$F:$F,MATCH("Logică, argumentare și comunicare"&amp;"||"&amp;$B185,Date_ProbaD!$K:$K,0))),"-",INDEX(Date_ProbaD!$F:$F,MATCH("Logică, argumentare și comunicare"&amp;"||"&amp;$B185,Date_ProbaD!$K:$K,0))),"-")</f>
        <v>9.2769230769230795</v>
      </c>
      <c r="G185" s="16">
        <f>IFERROR(IF(ISBLANK(INDEX(Date_ProbaD!$G:$G,MATCH("Logică, argumentare și comunicare"&amp;"||"&amp;$B185,Date_ProbaD!$K:$K,0))),"-",INDEX(Date_ProbaD!$G:$G,MATCH("Logică, argumentare și comunicare"&amp;"||"&amp;$B185,Date_ProbaD!$K:$K,0))),"-")</f>
        <v>13</v>
      </c>
      <c r="H185" s="11">
        <f>IFERROR(IF(ISBLANK(INDEX(Date_ProbaD!$H:$H,MATCH("Logică, argumentare și comunicare"&amp;"||"&amp;$B185,Date_ProbaD!$K:$K,0))),"-",INDEX(Date_ProbaD!$H:$H,MATCH("Logică, argumentare și comunicare"&amp;"||"&amp;$B185,Date_ProbaD!$K:$K,0))),"-")</f>
        <v>9.2038461538461505</v>
      </c>
      <c r="I185" s="16">
        <f>IFERROR(IF(ISBLANK(INDEX(Date_ProbaD!$I:$I,MATCH("Logică, argumentare și comunicare"&amp;"||"&amp;$B185,Date_ProbaD!$K:$K,0))),"-",INDEX(Date_ProbaD!$I:$I,MATCH("Logică, argumentare și comunicare"&amp;"||"&amp;$B185,Date_ProbaD!$K:$K,0))),"-")</f>
        <v>12</v>
      </c>
      <c r="J185" s="11">
        <f>IFERROR(IF(ISBLANK(INDEX(Date_ProbaD!$J:$J,MATCH("Logică, argumentare și comunicare"&amp;"||"&amp;$B185,Date_ProbaD!$K:$K,0))),"-",INDEX(Date_ProbaD!$J:$J,MATCH("Logică, argumentare și comunicare"&amp;"||"&amp;$B185,Date_ProbaD!$K:$K,0))),"-")</f>
        <v>9.1458333333333304</v>
      </c>
      <c r="K185" s="11">
        <f t="shared" si="8"/>
        <v>-0.13</v>
      </c>
    </row>
    <row r="186" spans="1:11" x14ac:dyDescent="0.2">
      <c r="A186" s="16">
        <v>3</v>
      </c>
      <c r="B186" s="17" t="s">
        <v>61</v>
      </c>
      <c r="C186" s="17" t="s">
        <v>41</v>
      </c>
      <c r="D186" s="16" t="s">
        <v>42</v>
      </c>
      <c r="E186" s="16">
        <f>IFERROR(IF(ISBLANK(INDEX(Date_ProbaD!$E:$E,MATCH("Logică, argumentare și comunicare"&amp;"||"&amp;$B186,Date_ProbaD!$K:$K,0))),"-",INDEX(Date_ProbaD!$E:$E,MATCH("Logică, argumentare și comunicare"&amp;"||"&amp;$B186,Date_ProbaD!$K:$K,0))),"-")</f>
        <v>1</v>
      </c>
      <c r="F186" s="11">
        <f>IFERROR(IF(ISBLANK(INDEX(Date_ProbaD!$F:$F,MATCH("Logică, argumentare și comunicare"&amp;"||"&amp;$B186,Date_ProbaD!$K:$K,0))),"-",INDEX(Date_ProbaD!$F:$F,MATCH("Logică, argumentare și comunicare"&amp;"||"&amp;$B186,Date_ProbaD!$K:$K,0))),"-")</f>
        <v>3.3</v>
      </c>
      <c r="G186" s="16" t="str">
        <f>IFERROR(IF(ISBLANK(INDEX(Date_ProbaD!$G:$G,MATCH("Logică, argumentare și comunicare"&amp;"||"&amp;$B186,Date_ProbaD!$K:$K,0))),"-",INDEX(Date_ProbaD!$G:$G,MATCH("Logică, argumentare și comunicare"&amp;"||"&amp;$B186,Date_ProbaD!$K:$K,0))),"-")</f>
        <v>-</v>
      </c>
      <c r="H186" s="11" t="str">
        <f>IFERROR(IF(ISBLANK(INDEX(Date_ProbaD!$H:$H,MATCH("Logică, argumentare și comunicare"&amp;"||"&amp;$B186,Date_ProbaD!$K:$K,0))),"-",INDEX(Date_ProbaD!$H:$H,MATCH("Logică, argumentare și comunicare"&amp;"||"&amp;$B186,Date_ProbaD!$K:$K,0))),"-")</f>
        <v>-</v>
      </c>
      <c r="I186" s="16">
        <f>IFERROR(IF(ISBLANK(INDEX(Date_ProbaD!$I:$I,MATCH("Logică, argumentare și comunicare"&amp;"||"&amp;$B186,Date_ProbaD!$K:$K,0))),"-",INDEX(Date_ProbaD!$I:$I,MATCH("Logică, argumentare și comunicare"&amp;"||"&amp;$B186,Date_ProbaD!$K:$K,0))),"-")</f>
        <v>1</v>
      </c>
      <c r="J186" s="11">
        <f>IFERROR(IF(ISBLANK(INDEX(Date_ProbaD!$J:$J,MATCH("Logică, argumentare și comunicare"&amp;"||"&amp;$B186,Date_ProbaD!$K:$K,0))),"-",INDEX(Date_ProbaD!$J:$J,MATCH("Logică, argumentare și comunicare"&amp;"||"&amp;$B186,Date_ProbaD!$K:$K,0))),"-")</f>
        <v>9.1</v>
      </c>
      <c r="K186" s="11">
        <f t="shared" si="8"/>
        <v>5.8</v>
      </c>
    </row>
    <row r="187" spans="1:11" x14ac:dyDescent="0.2">
      <c r="A187" s="16">
        <v>4</v>
      </c>
      <c r="B187" s="17" t="s">
        <v>84</v>
      </c>
      <c r="C187" s="17" t="s">
        <v>41</v>
      </c>
      <c r="D187" s="16" t="s">
        <v>39</v>
      </c>
      <c r="E187" s="16">
        <f>IFERROR(IF(ISBLANK(INDEX(Date_ProbaD!$E:$E,MATCH("Logică, argumentare și comunicare"&amp;"||"&amp;$B187,Date_ProbaD!$K:$K,0))),"-",INDEX(Date_ProbaD!$E:$E,MATCH("Logică, argumentare și comunicare"&amp;"||"&amp;$B187,Date_ProbaD!$K:$K,0))),"-")</f>
        <v>14</v>
      </c>
      <c r="F187" s="11">
        <f>IFERROR(IF(ISBLANK(INDEX(Date_ProbaD!$F:$F,MATCH("Logică, argumentare și comunicare"&amp;"||"&amp;$B187,Date_ProbaD!$K:$K,0))),"-",INDEX(Date_ProbaD!$F:$F,MATCH("Logică, argumentare și comunicare"&amp;"||"&amp;$B187,Date_ProbaD!$K:$K,0))),"-")</f>
        <v>8.3357142857142907</v>
      </c>
      <c r="G187" s="16">
        <f>IFERROR(IF(ISBLANK(INDEX(Date_ProbaD!$G:$G,MATCH("Logică, argumentare și comunicare"&amp;"||"&amp;$B187,Date_ProbaD!$K:$K,0))),"-",INDEX(Date_ProbaD!$G:$G,MATCH("Logică, argumentare și comunicare"&amp;"||"&amp;$B187,Date_ProbaD!$K:$K,0))),"-")</f>
        <v>11</v>
      </c>
      <c r="H187" s="11">
        <f>IFERROR(IF(ISBLANK(INDEX(Date_ProbaD!$H:$H,MATCH("Logică, argumentare și comunicare"&amp;"||"&amp;$B187,Date_ProbaD!$K:$K,0))),"-",INDEX(Date_ProbaD!$H:$H,MATCH("Logică, argumentare și comunicare"&amp;"||"&amp;$B187,Date_ProbaD!$K:$K,0))),"-")</f>
        <v>8.3136363636363608</v>
      </c>
      <c r="I187" s="16">
        <f>IFERROR(IF(ISBLANK(INDEX(Date_ProbaD!$I:$I,MATCH("Logică, argumentare și comunicare"&amp;"||"&amp;$B187,Date_ProbaD!$K:$K,0))),"-",INDEX(Date_ProbaD!$I:$I,MATCH("Logică, argumentare și comunicare"&amp;"||"&amp;$B187,Date_ProbaD!$K:$K,0))),"-")</f>
        <v>14</v>
      </c>
      <c r="J187" s="11">
        <f>IFERROR(IF(ISBLANK(INDEX(Date_ProbaD!$J:$J,MATCH("Logică, argumentare și comunicare"&amp;"||"&amp;$B187,Date_ProbaD!$K:$K,0))),"-",INDEX(Date_ProbaD!$J:$J,MATCH("Logică, argumentare și comunicare"&amp;"||"&amp;$B187,Date_ProbaD!$K:$K,0))),"-")</f>
        <v>8.9285714285714306</v>
      </c>
      <c r="K187" s="11">
        <f t="shared" si="8"/>
        <v>0.59</v>
      </c>
    </row>
    <row r="188" spans="1:11" x14ac:dyDescent="0.2">
      <c r="A188" s="16">
        <v>5</v>
      </c>
      <c r="B188" s="17" t="s">
        <v>96</v>
      </c>
      <c r="C188" s="17" t="s">
        <v>97</v>
      </c>
      <c r="D188" s="16" t="s">
        <v>39</v>
      </c>
      <c r="E188" s="16" t="str">
        <f>IFERROR(IF(ISBLANK(INDEX(Date_ProbaD!$E:$E,MATCH("Logică, argumentare și comunicare"&amp;"||"&amp;$B188,Date_ProbaD!$K:$K,0))),"-",INDEX(Date_ProbaD!$E:$E,MATCH("Logică, argumentare și comunicare"&amp;"||"&amp;$B188,Date_ProbaD!$K:$K,0))),"-")</f>
        <v>-</v>
      </c>
      <c r="F188" s="11" t="str">
        <f>IFERROR(IF(ISBLANK(INDEX(Date_ProbaD!$F:$F,MATCH("Logică, argumentare și comunicare"&amp;"||"&amp;$B188,Date_ProbaD!$K:$K,0))),"-",INDEX(Date_ProbaD!$F:$F,MATCH("Logică, argumentare și comunicare"&amp;"||"&amp;$B188,Date_ProbaD!$K:$K,0))),"-")</f>
        <v>-</v>
      </c>
      <c r="G188" s="16" t="str">
        <f>IFERROR(IF(ISBLANK(INDEX(Date_ProbaD!$G:$G,MATCH("Logică, argumentare și comunicare"&amp;"||"&amp;$B188,Date_ProbaD!$K:$K,0))),"-",INDEX(Date_ProbaD!$G:$G,MATCH("Logică, argumentare și comunicare"&amp;"||"&amp;$B188,Date_ProbaD!$K:$K,0))),"-")</f>
        <v>-</v>
      </c>
      <c r="H188" s="11" t="str">
        <f>IFERROR(IF(ISBLANK(INDEX(Date_ProbaD!$H:$H,MATCH("Logică, argumentare și comunicare"&amp;"||"&amp;$B188,Date_ProbaD!$K:$K,0))),"-",INDEX(Date_ProbaD!$H:$H,MATCH("Logică, argumentare și comunicare"&amp;"||"&amp;$B188,Date_ProbaD!$K:$K,0))),"-")</f>
        <v>-</v>
      </c>
      <c r="I188" s="16">
        <f>IFERROR(IF(ISBLANK(INDEX(Date_ProbaD!$I:$I,MATCH("Logică, argumentare și comunicare"&amp;"||"&amp;$B188,Date_ProbaD!$K:$K,0))),"-",INDEX(Date_ProbaD!$I:$I,MATCH("Logică, argumentare și comunicare"&amp;"||"&amp;$B188,Date_ProbaD!$K:$K,0))),"-")</f>
        <v>1</v>
      </c>
      <c r="J188" s="11">
        <f>IFERROR(IF(ISBLANK(INDEX(Date_ProbaD!$J:$J,MATCH("Logică, argumentare și comunicare"&amp;"||"&amp;$B188,Date_ProbaD!$K:$K,0))),"-",INDEX(Date_ProbaD!$J:$J,MATCH("Logică, argumentare și comunicare"&amp;"||"&amp;$B188,Date_ProbaD!$K:$K,0))),"-")</f>
        <v>8.8000000000000007</v>
      </c>
      <c r="K188" s="11" t="str">
        <f t="shared" si="8"/>
        <v>-</v>
      </c>
    </row>
    <row r="189" spans="1:11" x14ac:dyDescent="0.2">
      <c r="A189" s="16">
        <v>6</v>
      </c>
      <c r="B189" s="17" t="s">
        <v>91</v>
      </c>
      <c r="C189" s="17" t="s">
        <v>73</v>
      </c>
      <c r="D189" s="16" t="s">
        <v>39</v>
      </c>
      <c r="E189" s="16" t="str">
        <f>IFERROR(IF(ISBLANK(INDEX(Date_ProbaD!$E:$E,MATCH("Logică, argumentare și comunicare"&amp;"||"&amp;$B189,Date_ProbaD!$K:$K,0))),"-",INDEX(Date_ProbaD!$E:$E,MATCH("Logică, argumentare și comunicare"&amp;"||"&amp;$B189,Date_ProbaD!$K:$K,0))),"-")</f>
        <v>-</v>
      </c>
      <c r="F189" s="11" t="str">
        <f>IFERROR(IF(ISBLANK(INDEX(Date_ProbaD!$F:$F,MATCH("Logică, argumentare și comunicare"&amp;"||"&amp;$B189,Date_ProbaD!$K:$K,0))),"-",INDEX(Date_ProbaD!$F:$F,MATCH("Logică, argumentare și comunicare"&amp;"||"&amp;$B189,Date_ProbaD!$K:$K,0))),"-")</f>
        <v>-</v>
      </c>
      <c r="G189" s="16" t="str">
        <f>IFERROR(IF(ISBLANK(INDEX(Date_ProbaD!$G:$G,MATCH("Logică, argumentare și comunicare"&amp;"||"&amp;$B189,Date_ProbaD!$K:$K,0))),"-",INDEX(Date_ProbaD!$G:$G,MATCH("Logică, argumentare și comunicare"&amp;"||"&amp;$B189,Date_ProbaD!$K:$K,0))),"-")</f>
        <v>-</v>
      </c>
      <c r="H189" s="11" t="str">
        <f>IFERROR(IF(ISBLANK(INDEX(Date_ProbaD!$H:$H,MATCH("Logică, argumentare și comunicare"&amp;"||"&amp;$B189,Date_ProbaD!$K:$K,0))),"-",INDEX(Date_ProbaD!$H:$H,MATCH("Logică, argumentare și comunicare"&amp;"||"&amp;$B189,Date_ProbaD!$K:$K,0))),"-")</f>
        <v>-</v>
      </c>
      <c r="I189" s="16">
        <f>IFERROR(IF(ISBLANK(INDEX(Date_ProbaD!$I:$I,MATCH("Logică, argumentare și comunicare"&amp;"||"&amp;$B189,Date_ProbaD!$K:$K,0))),"-",INDEX(Date_ProbaD!$I:$I,MATCH("Logică, argumentare și comunicare"&amp;"||"&amp;$B189,Date_ProbaD!$K:$K,0))),"-")</f>
        <v>1</v>
      </c>
      <c r="J189" s="11">
        <f>IFERROR(IF(ISBLANK(INDEX(Date_ProbaD!$J:$J,MATCH("Logică, argumentare și comunicare"&amp;"||"&amp;$B189,Date_ProbaD!$K:$K,0))),"-",INDEX(Date_ProbaD!$J:$J,MATCH("Logică, argumentare și comunicare"&amp;"||"&amp;$B189,Date_ProbaD!$K:$K,0))),"-")</f>
        <v>8.8000000000000007</v>
      </c>
      <c r="K189" s="11" t="str">
        <f t="shared" si="8"/>
        <v>-</v>
      </c>
    </row>
    <row r="190" spans="1:11" x14ac:dyDescent="0.2">
      <c r="A190" s="16">
        <v>7</v>
      </c>
      <c r="B190" s="17" t="s">
        <v>47</v>
      </c>
      <c r="C190" s="17" t="s">
        <v>41</v>
      </c>
      <c r="D190" s="16" t="s">
        <v>42</v>
      </c>
      <c r="E190" s="16">
        <f>IFERROR(IF(ISBLANK(INDEX(Date_ProbaD!$E:$E,MATCH("Logică, argumentare și comunicare"&amp;"||"&amp;$B190,Date_ProbaD!$K:$K,0))),"-",INDEX(Date_ProbaD!$E:$E,MATCH("Logică, argumentare și comunicare"&amp;"||"&amp;$B190,Date_ProbaD!$K:$K,0))),"-")</f>
        <v>44</v>
      </c>
      <c r="F190" s="11">
        <f>IFERROR(IF(ISBLANK(INDEX(Date_ProbaD!$F:$F,MATCH("Logică, argumentare și comunicare"&amp;"||"&amp;$B190,Date_ProbaD!$K:$K,0))),"-",INDEX(Date_ProbaD!$F:$F,MATCH("Logică, argumentare și comunicare"&amp;"||"&amp;$B190,Date_ProbaD!$K:$K,0))),"-")</f>
        <v>8.8284090909090907</v>
      </c>
      <c r="G190" s="16">
        <f>IFERROR(IF(ISBLANK(INDEX(Date_ProbaD!$G:$G,MATCH("Logică, argumentare și comunicare"&amp;"||"&amp;$B190,Date_ProbaD!$K:$K,0))),"-",INDEX(Date_ProbaD!$G:$G,MATCH("Logică, argumentare și comunicare"&amp;"||"&amp;$B190,Date_ProbaD!$K:$K,0))),"-")</f>
        <v>45</v>
      </c>
      <c r="H190" s="11">
        <f>IFERROR(IF(ISBLANK(INDEX(Date_ProbaD!$H:$H,MATCH("Logică, argumentare și comunicare"&amp;"||"&amp;$B190,Date_ProbaD!$K:$K,0))),"-",INDEX(Date_ProbaD!$H:$H,MATCH("Logică, argumentare și comunicare"&amp;"||"&amp;$B190,Date_ProbaD!$K:$K,0))),"-")</f>
        <v>8.7977777777777799</v>
      </c>
      <c r="I190" s="16">
        <f>IFERROR(IF(ISBLANK(INDEX(Date_ProbaD!$I:$I,MATCH("Logică, argumentare și comunicare"&amp;"||"&amp;$B190,Date_ProbaD!$K:$K,0))),"-",INDEX(Date_ProbaD!$I:$I,MATCH("Logică, argumentare și comunicare"&amp;"||"&amp;$B190,Date_ProbaD!$K:$K,0))),"-")</f>
        <v>49</v>
      </c>
      <c r="J190" s="11">
        <f>IFERROR(IF(ISBLANK(INDEX(Date_ProbaD!$J:$J,MATCH("Logică, argumentare și comunicare"&amp;"||"&amp;$B190,Date_ProbaD!$K:$K,0))),"-",INDEX(Date_ProbaD!$J:$J,MATCH("Logică, argumentare și comunicare"&amp;"||"&amp;$B190,Date_ProbaD!$K:$K,0))),"-")</f>
        <v>8.5418367346938808</v>
      </c>
      <c r="K190" s="11">
        <f t="shared" si="8"/>
        <v>-0.28999999999999998</v>
      </c>
    </row>
    <row r="191" spans="1:11" x14ac:dyDescent="0.2">
      <c r="A191" s="16">
        <v>8</v>
      </c>
      <c r="B191" s="17" t="s">
        <v>85</v>
      </c>
      <c r="C191" s="17" t="s">
        <v>41</v>
      </c>
      <c r="D191" s="16" t="s">
        <v>39</v>
      </c>
      <c r="E191" s="16">
        <f>IFERROR(IF(ISBLANK(INDEX(Date_ProbaD!$E:$E,MATCH("Logică, argumentare și comunicare"&amp;"||"&amp;$B191,Date_ProbaD!$K:$K,0))),"-",INDEX(Date_ProbaD!$E:$E,MATCH("Logică, argumentare și comunicare"&amp;"||"&amp;$B191,Date_ProbaD!$K:$K,0))),"-")</f>
        <v>9</v>
      </c>
      <c r="F191" s="11">
        <f>IFERROR(IF(ISBLANK(INDEX(Date_ProbaD!$F:$F,MATCH("Logică, argumentare și comunicare"&amp;"||"&amp;$B191,Date_ProbaD!$K:$K,0))),"-",INDEX(Date_ProbaD!$F:$F,MATCH("Logică, argumentare și comunicare"&amp;"||"&amp;$B191,Date_ProbaD!$K:$K,0))),"-")</f>
        <v>8.9944444444444507</v>
      </c>
      <c r="G191" s="16">
        <f>IFERROR(IF(ISBLANK(INDEX(Date_ProbaD!$G:$G,MATCH("Logică, argumentare și comunicare"&amp;"||"&amp;$B191,Date_ProbaD!$K:$K,0))),"-",INDEX(Date_ProbaD!$G:$G,MATCH("Logică, argumentare și comunicare"&amp;"||"&amp;$B191,Date_ProbaD!$K:$K,0))),"-")</f>
        <v>8</v>
      </c>
      <c r="H191" s="11">
        <f>IFERROR(IF(ISBLANK(INDEX(Date_ProbaD!$H:$H,MATCH("Logică, argumentare și comunicare"&amp;"||"&amp;$B191,Date_ProbaD!$K:$K,0))),"-",INDEX(Date_ProbaD!$H:$H,MATCH("Logică, argumentare și comunicare"&amp;"||"&amp;$B191,Date_ProbaD!$K:$K,0))),"-")</f>
        <v>8.5562500000000004</v>
      </c>
      <c r="I191" s="16">
        <f>IFERROR(IF(ISBLANK(INDEX(Date_ProbaD!$I:$I,MATCH("Logică, argumentare și comunicare"&amp;"||"&amp;$B191,Date_ProbaD!$K:$K,0))),"-",INDEX(Date_ProbaD!$I:$I,MATCH("Logică, argumentare și comunicare"&amp;"||"&amp;$B191,Date_ProbaD!$K:$K,0))),"-")</f>
        <v>13</v>
      </c>
      <c r="J191" s="11">
        <f>IFERROR(IF(ISBLANK(INDEX(Date_ProbaD!$J:$J,MATCH("Logică, argumentare și comunicare"&amp;"||"&amp;$B191,Date_ProbaD!$K:$K,0))),"-",INDEX(Date_ProbaD!$J:$J,MATCH("Logică, argumentare și comunicare"&amp;"||"&amp;$B191,Date_ProbaD!$K:$K,0))),"-")</f>
        <v>8.3653846153846203</v>
      </c>
      <c r="K191" s="11">
        <f t="shared" si="8"/>
        <v>-0.63</v>
      </c>
    </row>
    <row r="192" spans="1:11" x14ac:dyDescent="0.2">
      <c r="A192" s="16">
        <v>9</v>
      </c>
      <c r="B192" s="17" t="s">
        <v>40</v>
      </c>
      <c r="C192" s="17" t="s">
        <v>41</v>
      </c>
      <c r="D192" s="16" t="s">
        <v>42</v>
      </c>
      <c r="E192" s="16">
        <f>IFERROR(IF(ISBLANK(INDEX(Date_ProbaD!$E:$E,MATCH("Logică, argumentare și comunicare"&amp;"||"&amp;$B192,Date_ProbaD!$K:$K,0))),"-",INDEX(Date_ProbaD!$E:$E,MATCH("Logică, argumentare și comunicare"&amp;"||"&amp;$B192,Date_ProbaD!$K:$K,0))),"-")</f>
        <v>10</v>
      </c>
      <c r="F192" s="11">
        <f>IFERROR(IF(ISBLANK(INDEX(Date_ProbaD!$F:$F,MATCH("Logică, argumentare și comunicare"&amp;"||"&amp;$B192,Date_ProbaD!$K:$K,0))),"-",INDEX(Date_ProbaD!$F:$F,MATCH("Logică, argumentare și comunicare"&amp;"||"&amp;$B192,Date_ProbaD!$K:$K,0))),"-")</f>
        <v>8.56</v>
      </c>
      <c r="G192" s="16">
        <f>IFERROR(IF(ISBLANK(INDEX(Date_ProbaD!$G:$G,MATCH("Logică, argumentare și comunicare"&amp;"||"&amp;$B192,Date_ProbaD!$K:$K,0))),"-",INDEX(Date_ProbaD!$G:$G,MATCH("Logică, argumentare și comunicare"&amp;"||"&amp;$B192,Date_ProbaD!$K:$K,0))),"-")</f>
        <v>4</v>
      </c>
      <c r="H192" s="11">
        <f>IFERROR(IF(ISBLANK(INDEX(Date_ProbaD!$H:$H,MATCH("Logică, argumentare și comunicare"&amp;"||"&amp;$B192,Date_ProbaD!$K:$K,0))),"-",INDEX(Date_ProbaD!$H:$H,MATCH("Logică, argumentare și comunicare"&amp;"||"&amp;$B192,Date_ProbaD!$K:$K,0))),"-")</f>
        <v>6.625</v>
      </c>
      <c r="I192" s="16">
        <f>IFERROR(IF(ISBLANK(INDEX(Date_ProbaD!$I:$I,MATCH("Logică, argumentare și comunicare"&amp;"||"&amp;$B192,Date_ProbaD!$K:$K,0))),"-",INDEX(Date_ProbaD!$I:$I,MATCH("Logică, argumentare și comunicare"&amp;"||"&amp;$B192,Date_ProbaD!$K:$K,0))),"-")</f>
        <v>15</v>
      </c>
      <c r="J192" s="11">
        <f>IFERROR(IF(ISBLANK(INDEX(Date_ProbaD!$J:$J,MATCH("Logică, argumentare și comunicare"&amp;"||"&amp;$B192,Date_ProbaD!$K:$K,0))),"-",INDEX(Date_ProbaD!$J:$J,MATCH("Logică, argumentare și comunicare"&amp;"||"&amp;$B192,Date_ProbaD!$K:$K,0))),"-")</f>
        <v>8.34</v>
      </c>
      <c r="K192" s="11">
        <f t="shared" si="8"/>
        <v>-0.22</v>
      </c>
    </row>
    <row r="193" spans="1:11" x14ac:dyDescent="0.2">
      <c r="A193" s="16">
        <v>10</v>
      </c>
      <c r="B193" s="17" t="s">
        <v>44</v>
      </c>
      <c r="C193" s="17" t="s">
        <v>41</v>
      </c>
      <c r="D193" s="16" t="s">
        <v>42</v>
      </c>
      <c r="E193" s="16">
        <f>IFERROR(IF(ISBLANK(INDEX(Date_ProbaD!$E:$E,MATCH("Logică, argumentare și comunicare"&amp;"||"&amp;$B193,Date_ProbaD!$K:$K,0))),"-",INDEX(Date_ProbaD!$E:$E,MATCH("Logică, argumentare și comunicare"&amp;"||"&amp;$B193,Date_ProbaD!$K:$K,0))),"-")</f>
        <v>28</v>
      </c>
      <c r="F193" s="11">
        <f>IFERROR(IF(ISBLANK(INDEX(Date_ProbaD!$F:$F,MATCH("Logică, argumentare și comunicare"&amp;"||"&amp;$B193,Date_ProbaD!$K:$K,0))),"-",INDEX(Date_ProbaD!$F:$F,MATCH("Logică, argumentare și comunicare"&amp;"||"&amp;$B193,Date_ProbaD!$K:$K,0))),"-")</f>
        <v>8.5839285714285705</v>
      </c>
      <c r="G193" s="16">
        <f>IFERROR(IF(ISBLANK(INDEX(Date_ProbaD!$G:$G,MATCH("Logică, argumentare și comunicare"&amp;"||"&amp;$B193,Date_ProbaD!$K:$K,0))),"-",INDEX(Date_ProbaD!$G:$G,MATCH("Logică, argumentare și comunicare"&amp;"||"&amp;$B193,Date_ProbaD!$K:$K,0))),"-")</f>
        <v>37</v>
      </c>
      <c r="H193" s="11">
        <f>IFERROR(IF(ISBLANK(INDEX(Date_ProbaD!$H:$H,MATCH("Logică, argumentare și comunicare"&amp;"||"&amp;$B193,Date_ProbaD!$K:$K,0))),"-",INDEX(Date_ProbaD!$H:$H,MATCH("Logică, argumentare și comunicare"&amp;"||"&amp;$B193,Date_ProbaD!$K:$K,0))),"-")</f>
        <v>8.3675675675675691</v>
      </c>
      <c r="I193" s="16">
        <f>IFERROR(IF(ISBLANK(INDEX(Date_ProbaD!$I:$I,MATCH("Logică, argumentare și comunicare"&amp;"||"&amp;$B193,Date_ProbaD!$K:$K,0))),"-",INDEX(Date_ProbaD!$I:$I,MATCH("Logică, argumentare și comunicare"&amp;"||"&amp;$B193,Date_ProbaD!$K:$K,0))),"-")</f>
        <v>43</v>
      </c>
      <c r="J193" s="11">
        <f>IFERROR(IF(ISBLANK(INDEX(Date_ProbaD!$J:$J,MATCH("Logică, argumentare și comunicare"&amp;"||"&amp;$B193,Date_ProbaD!$K:$K,0))),"-",INDEX(Date_ProbaD!$J:$J,MATCH("Logică, argumentare și comunicare"&amp;"||"&amp;$B193,Date_ProbaD!$K:$K,0))),"-")</f>
        <v>8.2197674418604691</v>
      </c>
      <c r="K193" s="11">
        <f t="shared" si="8"/>
        <v>-0.36</v>
      </c>
    </row>
    <row r="194" spans="1:11" x14ac:dyDescent="0.2">
      <c r="A194" s="16">
        <v>11</v>
      </c>
      <c r="B194" s="17" t="s">
        <v>68</v>
      </c>
      <c r="C194" s="17" t="s">
        <v>69</v>
      </c>
      <c r="D194" s="16" t="s">
        <v>42</v>
      </c>
      <c r="E194" s="16" t="str">
        <f>IFERROR(IF(ISBLANK(INDEX(Date_ProbaD!$E:$E,MATCH("Logică, argumentare și comunicare"&amp;"||"&amp;$B194,Date_ProbaD!$K:$K,0))),"-",INDEX(Date_ProbaD!$E:$E,MATCH("Logică, argumentare și comunicare"&amp;"||"&amp;$B194,Date_ProbaD!$K:$K,0))),"-")</f>
        <v>-</v>
      </c>
      <c r="F194" s="11" t="str">
        <f>IFERROR(IF(ISBLANK(INDEX(Date_ProbaD!$F:$F,MATCH("Logică, argumentare și comunicare"&amp;"||"&amp;$B194,Date_ProbaD!$K:$K,0))),"-",INDEX(Date_ProbaD!$F:$F,MATCH("Logică, argumentare și comunicare"&amp;"||"&amp;$B194,Date_ProbaD!$K:$K,0))),"-")</f>
        <v>-</v>
      </c>
      <c r="G194" s="16">
        <f>IFERROR(IF(ISBLANK(INDEX(Date_ProbaD!$G:$G,MATCH("Logică, argumentare și comunicare"&amp;"||"&amp;$B194,Date_ProbaD!$K:$K,0))),"-",INDEX(Date_ProbaD!$G:$G,MATCH("Logică, argumentare și comunicare"&amp;"||"&amp;$B194,Date_ProbaD!$K:$K,0))),"-")</f>
        <v>2</v>
      </c>
      <c r="H194" s="11">
        <f>IFERROR(IF(ISBLANK(INDEX(Date_ProbaD!$H:$H,MATCH("Logică, argumentare și comunicare"&amp;"||"&amp;$B194,Date_ProbaD!$K:$K,0))),"-",INDEX(Date_ProbaD!$H:$H,MATCH("Logică, argumentare și comunicare"&amp;"||"&amp;$B194,Date_ProbaD!$K:$K,0))),"-")</f>
        <v>8.5500000000000007</v>
      </c>
      <c r="I194" s="16">
        <f>IFERROR(IF(ISBLANK(INDEX(Date_ProbaD!$I:$I,MATCH("Logică, argumentare și comunicare"&amp;"||"&amp;$B194,Date_ProbaD!$K:$K,0))),"-",INDEX(Date_ProbaD!$I:$I,MATCH("Logică, argumentare și comunicare"&amp;"||"&amp;$B194,Date_ProbaD!$K:$K,0))),"-")</f>
        <v>3</v>
      </c>
      <c r="J194" s="11">
        <f>IFERROR(IF(ISBLANK(INDEX(Date_ProbaD!$J:$J,MATCH("Logică, argumentare și comunicare"&amp;"||"&amp;$B194,Date_ProbaD!$K:$K,0))),"-",INDEX(Date_ProbaD!$J:$J,MATCH("Logică, argumentare și comunicare"&amp;"||"&amp;$B194,Date_ProbaD!$K:$K,0))),"-")</f>
        <v>8.0833333333333304</v>
      </c>
      <c r="K194" s="11" t="str">
        <f t="shared" si="8"/>
        <v>-</v>
      </c>
    </row>
    <row r="195" spans="1:11" x14ac:dyDescent="0.2">
      <c r="A195" s="16">
        <v>12</v>
      </c>
      <c r="B195" s="17" t="s">
        <v>94</v>
      </c>
      <c r="C195" s="17" t="s">
        <v>95</v>
      </c>
      <c r="D195" s="16" t="s">
        <v>42</v>
      </c>
      <c r="E195" s="16">
        <f>IFERROR(IF(ISBLANK(INDEX(Date_ProbaD!$E:$E,MATCH("Logică, argumentare și comunicare"&amp;"||"&amp;$B195,Date_ProbaD!$K:$K,0))),"-",INDEX(Date_ProbaD!$E:$E,MATCH("Logică, argumentare și comunicare"&amp;"||"&amp;$B195,Date_ProbaD!$K:$K,0))),"-")</f>
        <v>13</v>
      </c>
      <c r="F195" s="11">
        <f>IFERROR(IF(ISBLANK(INDEX(Date_ProbaD!$F:$F,MATCH("Logică, argumentare și comunicare"&amp;"||"&amp;$B195,Date_ProbaD!$K:$K,0))),"-",INDEX(Date_ProbaD!$F:$F,MATCH("Logică, argumentare și comunicare"&amp;"||"&amp;$B195,Date_ProbaD!$K:$K,0))),"-")</f>
        <v>7.5730769230769202</v>
      </c>
      <c r="G195" s="16">
        <f>IFERROR(IF(ISBLANK(INDEX(Date_ProbaD!$G:$G,MATCH("Logică, argumentare și comunicare"&amp;"||"&amp;$B195,Date_ProbaD!$K:$K,0))),"-",INDEX(Date_ProbaD!$G:$G,MATCH("Logică, argumentare și comunicare"&amp;"||"&amp;$B195,Date_ProbaD!$K:$K,0))),"-")</f>
        <v>18</v>
      </c>
      <c r="H195" s="11">
        <f>IFERROR(IF(ISBLANK(INDEX(Date_ProbaD!$H:$H,MATCH("Logică, argumentare și comunicare"&amp;"||"&amp;$B195,Date_ProbaD!$K:$K,0))),"-",INDEX(Date_ProbaD!$H:$H,MATCH("Logică, argumentare și comunicare"&amp;"||"&amp;$B195,Date_ProbaD!$K:$K,0))),"-")</f>
        <v>7.25555555555556</v>
      </c>
      <c r="I195" s="16">
        <f>IFERROR(IF(ISBLANK(INDEX(Date_ProbaD!$I:$I,MATCH("Logică, argumentare și comunicare"&amp;"||"&amp;$B195,Date_ProbaD!$K:$K,0))),"-",INDEX(Date_ProbaD!$I:$I,MATCH("Logică, argumentare și comunicare"&amp;"||"&amp;$B195,Date_ProbaD!$K:$K,0))),"-")</f>
        <v>10</v>
      </c>
      <c r="J195" s="11">
        <f>IFERROR(IF(ISBLANK(INDEX(Date_ProbaD!$J:$J,MATCH("Logică, argumentare și comunicare"&amp;"||"&amp;$B195,Date_ProbaD!$K:$K,0))),"-",INDEX(Date_ProbaD!$J:$J,MATCH("Logică, argumentare și comunicare"&amp;"||"&amp;$B195,Date_ProbaD!$K:$K,0))),"-")</f>
        <v>7.99</v>
      </c>
      <c r="K195" s="11">
        <f t="shared" si="8"/>
        <v>0.42</v>
      </c>
    </row>
    <row r="196" spans="1:11" x14ac:dyDescent="0.2">
      <c r="A196" s="16">
        <v>13</v>
      </c>
      <c r="B196" s="17" t="s">
        <v>86</v>
      </c>
      <c r="C196" s="17" t="s">
        <v>41</v>
      </c>
      <c r="D196" s="16" t="s">
        <v>42</v>
      </c>
      <c r="E196" s="16">
        <f>IFERROR(IF(ISBLANK(INDEX(Date_ProbaD!$E:$E,MATCH("Logică, argumentare și comunicare"&amp;"||"&amp;$B196,Date_ProbaD!$K:$K,0))),"-",INDEX(Date_ProbaD!$E:$E,MATCH("Logică, argumentare și comunicare"&amp;"||"&amp;$B196,Date_ProbaD!$K:$K,0))),"-")</f>
        <v>1</v>
      </c>
      <c r="F196" s="11">
        <f>IFERROR(IF(ISBLANK(INDEX(Date_ProbaD!$F:$F,MATCH("Logică, argumentare și comunicare"&amp;"||"&amp;$B196,Date_ProbaD!$K:$K,0))),"-",INDEX(Date_ProbaD!$F:$F,MATCH("Logică, argumentare și comunicare"&amp;"||"&amp;$B196,Date_ProbaD!$K:$K,0))),"-")</f>
        <v>8.85</v>
      </c>
      <c r="G196" s="16">
        <f>IFERROR(IF(ISBLANK(INDEX(Date_ProbaD!$G:$G,MATCH("Logică, argumentare și comunicare"&amp;"||"&amp;$B196,Date_ProbaD!$K:$K,0))),"-",INDEX(Date_ProbaD!$G:$G,MATCH("Logică, argumentare și comunicare"&amp;"||"&amp;$B196,Date_ProbaD!$K:$K,0))),"-")</f>
        <v>1</v>
      </c>
      <c r="H196" s="11">
        <f>IFERROR(IF(ISBLANK(INDEX(Date_ProbaD!$H:$H,MATCH("Logică, argumentare și comunicare"&amp;"||"&amp;$B196,Date_ProbaD!$K:$K,0))),"-",INDEX(Date_ProbaD!$H:$H,MATCH("Logică, argumentare și comunicare"&amp;"||"&amp;$B196,Date_ProbaD!$K:$K,0))),"-")</f>
        <v>10</v>
      </c>
      <c r="I196" s="16">
        <f>IFERROR(IF(ISBLANK(INDEX(Date_ProbaD!$I:$I,MATCH("Logică, argumentare și comunicare"&amp;"||"&amp;$B196,Date_ProbaD!$K:$K,0))),"-",INDEX(Date_ProbaD!$I:$I,MATCH("Logică, argumentare și comunicare"&amp;"||"&amp;$B196,Date_ProbaD!$K:$K,0))),"-")</f>
        <v>19</v>
      </c>
      <c r="J196" s="11">
        <f>IFERROR(IF(ISBLANK(INDEX(Date_ProbaD!$J:$J,MATCH("Logică, argumentare și comunicare"&amp;"||"&amp;$B196,Date_ProbaD!$K:$K,0))),"-",INDEX(Date_ProbaD!$J:$J,MATCH("Logică, argumentare și comunicare"&amp;"||"&amp;$B196,Date_ProbaD!$K:$K,0))),"-")</f>
        <v>7.9289473684210501</v>
      </c>
      <c r="K196" s="11">
        <f t="shared" si="8"/>
        <v>-0.92</v>
      </c>
    </row>
    <row r="197" spans="1:11" x14ac:dyDescent="0.2">
      <c r="A197" s="16">
        <v>14</v>
      </c>
      <c r="B197" s="17" t="s">
        <v>43</v>
      </c>
      <c r="C197" s="17" t="s">
        <v>41</v>
      </c>
      <c r="D197" s="16" t="s">
        <v>39</v>
      </c>
      <c r="E197" s="16">
        <f>IFERROR(IF(ISBLANK(INDEX(Date_ProbaD!$E:$E,MATCH("Logică, argumentare și comunicare"&amp;"||"&amp;$B197,Date_ProbaD!$K:$K,0))),"-",INDEX(Date_ProbaD!$E:$E,MATCH("Logică, argumentare și comunicare"&amp;"||"&amp;$B197,Date_ProbaD!$K:$K,0))),"-")</f>
        <v>19</v>
      </c>
      <c r="F197" s="11">
        <f>IFERROR(IF(ISBLANK(INDEX(Date_ProbaD!$F:$F,MATCH("Logică, argumentare și comunicare"&amp;"||"&amp;$B197,Date_ProbaD!$K:$K,0))),"-",INDEX(Date_ProbaD!$F:$F,MATCH("Logică, argumentare și comunicare"&amp;"||"&amp;$B197,Date_ProbaD!$K:$K,0))),"-")</f>
        <v>7.8947368421052602</v>
      </c>
      <c r="G197" s="16">
        <f>IFERROR(IF(ISBLANK(INDEX(Date_ProbaD!$G:$G,MATCH("Logică, argumentare și comunicare"&amp;"||"&amp;$B197,Date_ProbaD!$K:$K,0))),"-",INDEX(Date_ProbaD!$G:$G,MATCH("Logică, argumentare și comunicare"&amp;"||"&amp;$B197,Date_ProbaD!$K:$K,0))),"-")</f>
        <v>6</v>
      </c>
      <c r="H197" s="11">
        <f>IFERROR(IF(ISBLANK(INDEX(Date_ProbaD!$H:$H,MATCH("Logică, argumentare și comunicare"&amp;"||"&amp;$B197,Date_ProbaD!$K:$K,0))),"-",INDEX(Date_ProbaD!$H:$H,MATCH("Logică, argumentare și comunicare"&amp;"||"&amp;$B197,Date_ProbaD!$K:$K,0))),"-")</f>
        <v>6.7083333333333304</v>
      </c>
      <c r="I197" s="16">
        <f>IFERROR(IF(ISBLANK(INDEX(Date_ProbaD!$I:$I,MATCH("Logică, argumentare și comunicare"&amp;"||"&amp;$B197,Date_ProbaD!$K:$K,0))),"-",INDEX(Date_ProbaD!$I:$I,MATCH("Logică, argumentare și comunicare"&amp;"||"&amp;$B197,Date_ProbaD!$K:$K,0))),"-")</f>
        <v>15</v>
      </c>
      <c r="J197" s="11">
        <f>IFERROR(IF(ISBLANK(INDEX(Date_ProbaD!$J:$J,MATCH("Logică, argumentare și comunicare"&amp;"||"&amp;$B197,Date_ProbaD!$K:$K,0))),"-",INDEX(Date_ProbaD!$J:$J,MATCH("Logică, argumentare și comunicare"&amp;"||"&amp;$B197,Date_ProbaD!$K:$K,0))),"-")</f>
        <v>7.89</v>
      </c>
      <c r="K197" s="11">
        <f t="shared" si="8"/>
        <v>0</v>
      </c>
    </row>
    <row r="198" spans="1:11" x14ac:dyDescent="0.2">
      <c r="A198" s="16">
        <v>15</v>
      </c>
      <c r="B198" s="17" t="s">
        <v>37</v>
      </c>
      <c r="C198" s="17" t="s">
        <v>38</v>
      </c>
      <c r="D198" s="16" t="s">
        <v>39</v>
      </c>
      <c r="E198" s="16" t="str">
        <f>IFERROR(IF(ISBLANK(INDEX(Date_ProbaD!$E:$E,MATCH("Logică, argumentare și comunicare"&amp;"||"&amp;$B198,Date_ProbaD!$K:$K,0))),"-",INDEX(Date_ProbaD!$E:$E,MATCH("Logică, argumentare și comunicare"&amp;"||"&amp;$B198,Date_ProbaD!$K:$K,0))),"-")</f>
        <v>-</v>
      </c>
      <c r="F198" s="11" t="str">
        <f>IFERROR(IF(ISBLANK(INDEX(Date_ProbaD!$F:$F,MATCH("Logică, argumentare și comunicare"&amp;"||"&amp;$B198,Date_ProbaD!$K:$K,0))),"-",INDEX(Date_ProbaD!$F:$F,MATCH("Logică, argumentare și comunicare"&amp;"||"&amp;$B198,Date_ProbaD!$K:$K,0))),"-")</f>
        <v>-</v>
      </c>
      <c r="G198" s="16">
        <f>IFERROR(IF(ISBLANK(INDEX(Date_ProbaD!$G:$G,MATCH("Logică, argumentare și comunicare"&amp;"||"&amp;$B198,Date_ProbaD!$K:$K,0))),"-",INDEX(Date_ProbaD!$G:$G,MATCH("Logică, argumentare și comunicare"&amp;"||"&amp;$B198,Date_ProbaD!$K:$K,0))),"-")</f>
        <v>22</v>
      </c>
      <c r="H198" s="11">
        <f>IFERROR(IF(ISBLANK(INDEX(Date_ProbaD!$H:$H,MATCH("Logică, argumentare și comunicare"&amp;"||"&amp;$B198,Date_ProbaD!$K:$K,0))),"-",INDEX(Date_ProbaD!$H:$H,MATCH("Logică, argumentare și comunicare"&amp;"||"&amp;$B198,Date_ProbaD!$K:$K,0))),"-")</f>
        <v>8.7818181818181795</v>
      </c>
      <c r="I198" s="16">
        <f>IFERROR(IF(ISBLANK(INDEX(Date_ProbaD!$I:$I,MATCH("Logică, argumentare și comunicare"&amp;"||"&amp;$B198,Date_ProbaD!$K:$K,0))),"-",INDEX(Date_ProbaD!$I:$I,MATCH("Logică, argumentare și comunicare"&amp;"||"&amp;$B198,Date_ProbaD!$K:$K,0))),"-")</f>
        <v>53</v>
      </c>
      <c r="J198" s="11">
        <f>IFERROR(IF(ISBLANK(INDEX(Date_ProbaD!$J:$J,MATCH("Logică, argumentare și comunicare"&amp;"||"&amp;$B198,Date_ProbaD!$K:$K,0))),"-",INDEX(Date_ProbaD!$J:$J,MATCH("Logică, argumentare și comunicare"&amp;"||"&amp;$B198,Date_ProbaD!$K:$K,0))),"-")</f>
        <v>7.6792452830188704</v>
      </c>
      <c r="K198" s="11" t="str">
        <f t="shared" si="8"/>
        <v>-</v>
      </c>
    </row>
    <row r="199" spans="1:11" x14ac:dyDescent="0.2">
      <c r="A199" s="16">
        <v>16</v>
      </c>
      <c r="B199" s="17" t="s">
        <v>98</v>
      </c>
      <c r="C199" s="17" t="s">
        <v>41</v>
      </c>
      <c r="D199" s="16" t="s">
        <v>42</v>
      </c>
      <c r="E199" s="16">
        <f>IFERROR(IF(ISBLANK(INDEX(Date_ProbaD!$E:$E,MATCH("Logică, argumentare și comunicare"&amp;"||"&amp;$B199,Date_ProbaD!$K:$K,0))),"-",INDEX(Date_ProbaD!$E:$E,MATCH("Logică, argumentare și comunicare"&amp;"||"&amp;$B199,Date_ProbaD!$K:$K,0))),"-")</f>
        <v>8</v>
      </c>
      <c r="F199" s="11">
        <f>IFERROR(IF(ISBLANK(INDEX(Date_ProbaD!$F:$F,MATCH("Logică, argumentare și comunicare"&amp;"||"&amp;$B199,Date_ProbaD!$K:$K,0))),"-",INDEX(Date_ProbaD!$F:$F,MATCH("Logică, argumentare și comunicare"&amp;"||"&amp;$B199,Date_ProbaD!$K:$K,0))),"-")</f>
        <v>6.5625</v>
      </c>
      <c r="G199" s="16">
        <f>IFERROR(IF(ISBLANK(INDEX(Date_ProbaD!$G:$G,MATCH("Logică, argumentare și comunicare"&amp;"||"&amp;$B199,Date_ProbaD!$K:$K,0))),"-",INDEX(Date_ProbaD!$G:$G,MATCH("Logică, argumentare și comunicare"&amp;"||"&amp;$B199,Date_ProbaD!$K:$K,0))),"-")</f>
        <v>6</v>
      </c>
      <c r="H199" s="11">
        <f>IFERROR(IF(ISBLANK(INDEX(Date_ProbaD!$H:$H,MATCH("Logică, argumentare și comunicare"&amp;"||"&amp;$B199,Date_ProbaD!$K:$K,0))),"-",INDEX(Date_ProbaD!$H:$H,MATCH("Logică, argumentare și comunicare"&amp;"||"&amp;$B199,Date_ProbaD!$K:$K,0))),"-")</f>
        <v>5.4083333333333297</v>
      </c>
      <c r="I199" s="16">
        <f>IFERROR(IF(ISBLANK(INDEX(Date_ProbaD!$I:$I,MATCH("Logică, argumentare și comunicare"&amp;"||"&amp;$B199,Date_ProbaD!$K:$K,0))),"-",INDEX(Date_ProbaD!$I:$I,MATCH("Logică, argumentare și comunicare"&amp;"||"&amp;$B199,Date_ProbaD!$K:$K,0))),"-")</f>
        <v>6</v>
      </c>
      <c r="J199" s="11">
        <f>IFERROR(IF(ISBLANK(INDEX(Date_ProbaD!$J:$J,MATCH("Logică, argumentare și comunicare"&amp;"||"&amp;$B199,Date_ProbaD!$K:$K,0))),"-",INDEX(Date_ProbaD!$J:$J,MATCH("Logică, argumentare și comunicare"&amp;"||"&amp;$B199,Date_ProbaD!$K:$K,0))),"-")</f>
        <v>6.93333333333333</v>
      </c>
      <c r="K199" s="11">
        <f t="shared" si="8"/>
        <v>0.37</v>
      </c>
    </row>
    <row r="200" spans="1:11" x14ac:dyDescent="0.2">
      <c r="A200" s="16">
        <v>17</v>
      </c>
      <c r="B200" s="17" t="s">
        <v>48</v>
      </c>
      <c r="C200" s="17" t="s">
        <v>41</v>
      </c>
      <c r="D200" s="16" t="s">
        <v>42</v>
      </c>
      <c r="E200" s="16">
        <f>IFERROR(IF(ISBLANK(INDEX(Date_ProbaD!$E:$E,MATCH("Logică, argumentare și comunicare"&amp;"||"&amp;$B200,Date_ProbaD!$K:$K,0))),"-",INDEX(Date_ProbaD!$E:$E,MATCH("Logică, argumentare și comunicare"&amp;"||"&amp;$B200,Date_ProbaD!$K:$K,0))),"-")</f>
        <v>1</v>
      </c>
      <c r="F200" s="11">
        <f>IFERROR(IF(ISBLANK(INDEX(Date_ProbaD!$F:$F,MATCH("Logică, argumentare și comunicare"&amp;"||"&amp;$B200,Date_ProbaD!$K:$K,0))),"-",INDEX(Date_ProbaD!$F:$F,MATCH("Logică, argumentare și comunicare"&amp;"||"&amp;$B200,Date_ProbaD!$K:$K,0))),"-")</f>
        <v>5.45</v>
      </c>
      <c r="G200" s="16">
        <f>IFERROR(IF(ISBLANK(INDEX(Date_ProbaD!$G:$G,MATCH("Logică, argumentare și comunicare"&amp;"||"&amp;$B200,Date_ProbaD!$K:$K,0))),"-",INDEX(Date_ProbaD!$G:$G,MATCH("Logică, argumentare și comunicare"&amp;"||"&amp;$B200,Date_ProbaD!$K:$K,0))),"-")</f>
        <v>1</v>
      </c>
      <c r="H200" s="11">
        <f>IFERROR(IF(ISBLANK(INDEX(Date_ProbaD!$H:$H,MATCH("Logică, argumentare și comunicare"&amp;"||"&amp;$B200,Date_ProbaD!$K:$K,0))),"-",INDEX(Date_ProbaD!$H:$H,MATCH("Logică, argumentare și comunicare"&amp;"||"&amp;$B200,Date_ProbaD!$K:$K,0))),"-")</f>
        <v>5.95</v>
      </c>
      <c r="I200" s="16">
        <f>IFERROR(IF(ISBLANK(INDEX(Date_ProbaD!$I:$I,MATCH("Logică, argumentare și comunicare"&amp;"||"&amp;$B200,Date_ProbaD!$K:$K,0))),"-",INDEX(Date_ProbaD!$I:$I,MATCH("Logică, argumentare și comunicare"&amp;"||"&amp;$B200,Date_ProbaD!$K:$K,0))),"-")</f>
        <v>1</v>
      </c>
      <c r="J200" s="11">
        <f>IFERROR(IF(ISBLANK(INDEX(Date_ProbaD!$J:$J,MATCH("Logică, argumentare și comunicare"&amp;"||"&amp;$B200,Date_ProbaD!$K:$K,0))),"-",INDEX(Date_ProbaD!$J:$J,MATCH("Logică, argumentare și comunicare"&amp;"||"&amp;$B200,Date_ProbaD!$K:$K,0))),"-")</f>
        <v>6.85</v>
      </c>
      <c r="K200" s="11">
        <f t="shared" si="8"/>
        <v>1.4</v>
      </c>
    </row>
    <row r="201" spans="1:11" x14ac:dyDescent="0.2">
      <c r="A201" s="16">
        <v>18</v>
      </c>
      <c r="B201" s="17" t="s">
        <v>55</v>
      </c>
      <c r="C201" s="17" t="s">
        <v>41</v>
      </c>
      <c r="D201" s="16" t="s">
        <v>42</v>
      </c>
      <c r="E201" s="16">
        <f>IFERROR(IF(ISBLANK(INDEX(Date_ProbaD!$E:$E,MATCH("Logică, argumentare și comunicare"&amp;"||"&amp;$B201,Date_ProbaD!$K:$K,0))),"-",INDEX(Date_ProbaD!$E:$E,MATCH("Logică, argumentare și comunicare"&amp;"||"&amp;$B201,Date_ProbaD!$K:$K,0))),"-")</f>
        <v>4</v>
      </c>
      <c r="F201" s="11">
        <f>IFERROR(IF(ISBLANK(INDEX(Date_ProbaD!$F:$F,MATCH("Logică, argumentare și comunicare"&amp;"||"&amp;$B201,Date_ProbaD!$K:$K,0))),"-",INDEX(Date_ProbaD!$F:$F,MATCH("Logică, argumentare și comunicare"&amp;"||"&amp;$B201,Date_ProbaD!$K:$K,0))),"-")</f>
        <v>6.2874999999999996</v>
      </c>
      <c r="G201" s="16">
        <f>IFERROR(IF(ISBLANK(INDEX(Date_ProbaD!$G:$G,MATCH("Logică, argumentare și comunicare"&amp;"||"&amp;$B201,Date_ProbaD!$K:$K,0))),"-",INDEX(Date_ProbaD!$G:$G,MATCH("Logică, argumentare și comunicare"&amp;"||"&amp;$B201,Date_ProbaD!$K:$K,0))),"-")</f>
        <v>5</v>
      </c>
      <c r="H201" s="11">
        <f>IFERROR(IF(ISBLANK(INDEX(Date_ProbaD!$H:$H,MATCH("Logică, argumentare și comunicare"&amp;"||"&amp;$B201,Date_ProbaD!$K:$K,0))),"-",INDEX(Date_ProbaD!$H:$H,MATCH("Logică, argumentare și comunicare"&amp;"||"&amp;$B201,Date_ProbaD!$K:$K,0))),"-")</f>
        <v>8.43</v>
      </c>
      <c r="I201" s="16">
        <f>IFERROR(IF(ISBLANK(INDEX(Date_ProbaD!$I:$I,MATCH("Logică, argumentare și comunicare"&amp;"||"&amp;$B201,Date_ProbaD!$K:$K,0))),"-",INDEX(Date_ProbaD!$I:$I,MATCH("Logică, argumentare și comunicare"&amp;"||"&amp;$B201,Date_ProbaD!$K:$K,0))),"-")</f>
        <v>7</v>
      </c>
      <c r="J201" s="11">
        <f>IFERROR(IF(ISBLANK(INDEX(Date_ProbaD!$J:$J,MATCH("Logică, argumentare și comunicare"&amp;"||"&amp;$B201,Date_ProbaD!$K:$K,0))),"-",INDEX(Date_ProbaD!$J:$J,MATCH("Logică, argumentare și comunicare"&amp;"||"&amp;$B201,Date_ProbaD!$K:$K,0))),"-")</f>
        <v>6.4785714285714304</v>
      </c>
      <c r="K201" s="11">
        <f t="shared" si="8"/>
        <v>0.19</v>
      </c>
    </row>
    <row r="202" spans="1:11" x14ac:dyDescent="0.2">
      <c r="A202" s="16">
        <v>19</v>
      </c>
      <c r="B202" s="17" t="s">
        <v>80</v>
      </c>
      <c r="C202" s="17" t="s">
        <v>81</v>
      </c>
      <c r="D202" s="16" t="s">
        <v>39</v>
      </c>
      <c r="E202" s="16" t="str">
        <f>IFERROR(IF(ISBLANK(INDEX(Date_ProbaD!$E:$E,MATCH("Logică, argumentare și comunicare"&amp;"||"&amp;$B202,Date_ProbaD!$K:$K,0))),"-",INDEX(Date_ProbaD!$E:$E,MATCH("Logică, argumentare și comunicare"&amp;"||"&amp;$B202,Date_ProbaD!$K:$K,0))),"-")</f>
        <v>-</v>
      </c>
      <c r="F202" s="11" t="str">
        <f>IFERROR(IF(ISBLANK(INDEX(Date_ProbaD!$F:$F,MATCH("Logică, argumentare și comunicare"&amp;"||"&amp;$B202,Date_ProbaD!$K:$K,0))),"-",INDEX(Date_ProbaD!$F:$F,MATCH("Logică, argumentare și comunicare"&amp;"||"&amp;$B202,Date_ProbaD!$K:$K,0))),"-")</f>
        <v>-</v>
      </c>
      <c r="G202" s="16">
        <f>IFERROR(IF(ISBLANK(INDEX(Date_ProbaD!$G:$G,MATCH("Logică, argumentare și comunicare"&amp;"||"&amp;$B202,Date_ProbaD!$K:$K,0))),"-",INDEX(Date_ProbaD!$G:$G,MATCH("Logică, argumentare și comunicare"&amp;"||"&amp;$B202,Date_ProbaD!$K:$K,0))),"-")</f>
        <v>1</v>
      </c>
      <c r="H202" s="11">
        <f>IFERROR(IF(ISBLANK(INDEX(Date_ProbaD!$H:$H,MATCH("Logică, argumentare și comunicare"&amp;"||"&amp;$B202,Date_ProbaD!$K:$K,0))),"-",INDEX(Date_ProbaD!$H:$H,MATCH("Logică, argumentare și comunicare"&amp;"||"&amp;$B202,Date_ProbaD!$K:$K,0))),"-")</f>
        <v>8.85</v>
      </c>
      <c r="I202" s="16">
        <f>IFERROR(IF(ISBLANK(INDEX(Date_ProbaD!$I:$I,MATCH("Logică, argumentare și comunicare"&amp;"||"&amp;$B202,Date_ProbaD!$K:$K,0))),"-",INDEX(Date_ProbaD!$I:$I,MATCH("Logică, argumentare și comunicare"&amp;"||"&amp;$B202,Date_ProbaD!$K:$K,0))),"-")</f>
        <v>1</v>
      </c>
      <c r="J202" s="11">
        <f>IFERROR(IF(ISBLANK(INDEX(Date_ProbaD!$J:$J,MATCH("Logică, argumentare și comunicare"&amp;"||"&amp;$B202,Date_ProbaD!$K:$K,0))),"-",INDEX(Date_ProbaD!$J:$J,MATCH("Logică, argumentare și comunicare"&amp;"||"&amp;$B202,Date_ProbaD!$K:$K,0))),"-")</f>
        <v>3.65</v>
      </c>
      <c r="K202" s="11" t="str">
        <f t="shared" si="8"/>
        <v>-</v>
      </c>
    </row>
    <row r="203" spans="1:11" x14ac:dyDescent="0.2">
      <c r="A203" s="1" t="s">
        <v>128</v>
      </c>
      <c r="B203" s="1"/>
      <c r="C203" s="1"/>
      <c r="D203" s="1"/>
      <c r="E203" s="1"/>
      <c r="F203" s="1"/>
      <c r="G203" s="1"/>
      <c r="H203" s="1"/>
      <c r="I203" s="1"/>
      <c r="J203" s="1"/>
      <c r="K203" s="1"/>
    </row>
    <row r="204" spans="1:11" ht="28" x14ac:dyDescent="0.2">
      <c r="A204" s="12" t="s">
        <v>100</v>
      </c>
      <c r="B204" s="12" t="s">
        <v>22</v>
      </c>
      <c r="C204" s="12" t="s">
        <v>23</v>
      </c>
      <c r="D204" s="12" t="s">
        <v>24</v>
      </c>
      <c r="E204" s="12" t="s">
        <v>135</v>
      </c>
      <c r="F204" s="12" t="s">
        <v>136</v>
      </c>
      <c r="G204" s="12" t="s">
        <v>137</v>
      </c>
      <c r="H204" s="12" t="s">
        <v>138</v>
      </c>
      <c r="I204" s="12" t="s">
        <v>139</v>
      </c>
      <c r="J204" s="12" t="s">
        <v>140</v>
      </c>
      <c r="K204" s="12" t="s">
        <v>103</v>
      </c>
    </row>
    <row r="205" spans="1:11" x14ac:dyDescent="0.2">
      <c r="A205" s="16">
        <v>1</v>
      </c>
      <c r="B205" s="17" t="s">
        <v>44</v>
      </c>
      <c r="C205" s="17" t="s">
        <v>41</v>
      </c>
      <c r="D205" s="16" t="s">
        <v>42</v>
      </c>
      <c r="E205" s="16">
        <f>IFERROR(IF(ISBLANK(INDEX(Date_ProbaD!$E:$E,MATCH("Psihologie"&amp;"||"&amp;$B205,Date_ProbaD!$K:$K,0))),"-",INDEX(Date_ProbaD!$E:$E,MATCH("Psihologie"&amp;"||"&amp;$B205,Date_ProbaD!$K:$K,0))),"-")</f>
        <v>3</v>
      </c>
      <c r="F205" s="11">
        <f>IFERROR(IF(ISBLANK(INDEX(Date_ProbaD!$F:$F,MATCH("Psihologie"&amp;"||"&amp;$B205,Date_ProbaD!$K:$K,0))),"-",INDEX(Date_ProbaD!$F:$F,MATCH("Psihologie"&amp;"||"&amp;$B205,Date_ProbaD!$K:$K,0))),"-")</f>
        <v>9</v>
      </c>
      <c r="G205" s="16">
        <f>IFERROR(IF(ISBLANK(INDEX(Date_ProbaD!$G:$G,MATCH("Psihologie"&amp;"||"&amp;$B205,Date_ProbaD!$K:$K,0))),"-",INDEX(Date_ProbaD!$G:$G,MATCH("Psihologie"&amp;"||"&amp;$B205,Date_ProbaD!$K:$K,0))),"-")</f>
        <v>2</v>
      </c>
      <c r="H205" s="11">
        <f>IFERROR(IF(ISBLANK(INDEX(Date_ProbaD!$H:$H,MATCH("Psihologie"&amp;"||"&amp;$B205,Date_ProbaD!$K:$K,0))),"-",INDEX(Date_ProbaD!$H:$H,MATCH("Psihologie"&amp;"||"&amp;$B205,Date_ProbaD!$K:$K,0))),"-")</f>
        <v>7.4749999999999996</v>
      </c>
      <c r="I205" s="16">
        <f>IFERROR(IF(ISBLANK(INDEX(Date_ProbaD!$I:$I,MATCH("Psihologie"&amp;"||"&amp;$B205,Date_ProbaD!$K:$K,0))),"-",INDEX(Date_ProbaD!$I:$I,MATCH("Psihologie"&amp;"||"&amp;$B205,Date_ProbaD!$K:$K,0))),"-")</f>
        <v>1</v>
      </c>
      <c r="J205" s="11">
        <f>IFERROR(IF(ISBLANK(INDEX(Date_ProbaD!$J:$J,MATCH("Psihologie"&amp;"||"&amp;$B205,Date_ProbaD!$K:$K,0))),"-",INDEX(Date_ProbaD!$J:$J,MATCH("Psihologie"&amp;"||"&amp;$B205,Date_ProbaD!$K:$K,0))),"-")</f>
        <v>9.6</v>
      </c>
      <c r="K205" s="11">
        <f t="shared" ref="K205:K224" si="9">IFERROR(ROUND(J205-F205,2),"-")</f>
        <v>0.6</v>
      </c>
    </row>
    <row r="206" spans="1:11" x14ac:dyDescent="0.2">
      <c r="A206" s="16">
        <v>2</v>
      </c>
      <c r="B206" s="17" t="s">
        <v>50</v>
      </c>
      <c r="C206" s="17" t="s">
        <v>51</v>
      </c>
      <c r="D206" s="16" t="s">
        <v>42</v>
      </c>
      <c r="E206" s="16">
        <f>IFERROR(IF(ISBLANK(INDEX(Date_ProbaD!$E:$E,MATCH("Psihologie"&amp;"||"&amp;$B206,Date_ProbaD!$K:$K,0))),"-",INDEX(Date_ProbaD!$E:$E,MATCH("Psihologie"&amp;"||"&amp;$B206,Date_ProbaD!$K:$K,0))),"-")</f>
        <v>1</v>
      </c>
      <c r="F206" s="11">
        <f>IFERROR(IF(ISBLANK(INDEX(Date_ProbaD!$F:$F,MATCH("Psihologie"&amp;"||"&amp;$B206,Date_ProbaD!$K:$K,0))),"-",INDEX(Date_ProbaD!$F:$F,MATCH("Psihologie"&amp;"||"&amp;$B206,Date_ProbaD!$K:$K,0))),"-")</f>
        <v>7.75</v>
      </c>
      <c r="G206" s="16">
        <f>IFERROR(IF(ISBLANK(INDEX(Date_ProbaD!$G:$G,MATCH("Psihologie"&amp;"||"&amp;$B206,Date_ProbaD!$K:$K,0))),"-",INDEX(Date_ProbaD!$G:$G,MATCH("Psihologie"&amp;"||"&amp;$B206,Date_ProbaD!$K:$K,0))),"-")</f>
        <v>2</v>
      </c>
      <c r="H206" s="11">
        <f>IFERROR(IF(ISBLANK(INDEX(Date_ProbaD!$H:$H,MATCH("Psihologie"&amp;"||"&amp;$B206,Date_ProbaD!$K:$K,0))),"-",INDEX(Date_ProbaD!$H:$H,MATCH("Psihologie"&amp;"||"&amp;$B206,Date_ProbaD!$K:$K,0))),"-")</f>
        <v>4.7</v>
      </c>
      <c r="I206" s="16">
        <f>IFERROR(IF(ISBLANK(INDEX(Date_ProbaD!$I:$I,MATCH("Psihologie"&amp;"||"&amp;$B206,Date_ProbaD!$K:$K,0))),"-",INDEX(Date_ProbaD!$I:$I,MATCH("Psihologie"&amp;"||"&amp;$B206,Date_ProbaD!$K:$K,0))),"-")</f>
        <v>1</v>
      </c>
      <c r="J206" s="11">
        <f>IFERROR(IF(ISBLANK(INDEX(Date_ProbaD!$J:$J,MATCH("Psihologie"&amp;"||"&amp;$B206,Date_ProbaD!$K:$K,0))),"-",INDEX(Date_ProbaD!$J:$J,MATCH("Psihologie"&amp;"||"&amp;$B206,Date_ProbaD!$K:$K,0))),"-")</f>
        <v>9.3000000000000007</v>
      </c>
      <c r="K206" s="11">
        <f t="shared" si="9"/>
        <v>1.55</v>
      </c>
    </row>
    <row r="207" spans="1:11" x14ac:dyDescent="0.2">
      <c r="A207" s="16">
        <v>3</v>
      </c>
      <c r="B207" s="17" t="s">
        <v>45</v>
      </c>
      <c r="C207" s="17" t="s">
        <v>41</v>
      </c>
      <c r="D207" s="16" t="s">
        <v>42</v>
      </c>
      <c r="E207" s="16" t="str">
        <f>IFERROR(IF(ISBLANK(INDEX(Date_ProbaD!$E:$E,MATCH("Psihologie"&amp;"||"&amp;$B207,Date_ProbaD!$K:$K,0))),"-",INDEX(Date_ProbaD!$E:$E,MATCH("Psihologie"&amp;"||"&amp;$B207,Date_ProbaD!$K:$K,0))),"-")</f>
        <v>-</v>
      </c>
      <c r="F207" s="11" t="str">
        <f>IFERROR(IF(ISBLANK(INDEX(Date_ProbaD!$F:$F,MATCH("Psihologie"&amp;"||"&amp;$B207,Date_ProbaD!$K:$K,0))),"-",INDEX(Date_ProbaD!$F:$F,MATCH("Psihologie"&amp;"||"&amp;$B207,Date_ProbaD!$K:$K,0))),"-")</f>
        <v>-</v>
      </c>
      <c r="G207" s="16" t="str">
        <f>IFERROR(IF(ISBLANK(INDEX(Date_ProbaD!$G:$G,MATCH("Psihologie"&amp;"||"&amp;$B207,Date_ProbaD!$K:$K,0))),"-",INDEX(Date_ProbaD!$G:$G,MATCH("Psihologie"&amp;"||"&amp;$B207,Date_ProbaD!$K:$K,0))),"-")</f>
        <v>-</v>
      </c>
      <c r="H207" s="11" t="str">
        <f>IFERROR(IF(ISBLANK(INDEX(Date_ProbaD!$H:$H,MATCH("Psihologie"&amp;"||"&amp;$B207,Date_ProbaD!$K:$K,0))),"-",INDEX(Date_ProbaD!$H:$H,MATCH("Psihologie"&amp;"||"&amp;$B207,Date_ProbaD!$K:$K,0))),"-")</f>
        <v>-</v>
      </c>
      <c r="I207" s="16">
        <f>IFERROR(IF(ISBLANK(INDEX(Date_ProbaD!$I:$I,MATCH("Psihologie"&amp;"||"&amp;$B207,Date_ProbaD!$K:$K,0))),"-",INDEX(Date_ProbaD!$I:$I,MATCH("Psihologie"&amp;"||"&amp;$B207,Date_ProbaD!$K:$K,0))),"-")</f>
        <v>2</v>
      </c>
      <c r="J207" s="11">
        <f>IFERROR(IF(ISBLANK(INDEX(Date_ProbaD!$J:$J,MATCH("Psihologie"&amp;"||"&amp;$B207,Date_ProbaD!$K:$K,0))),"-",INDEX(Date_ProbaD!$J:$J,MATCH("Psihologie"&amp;"||"&amp;$B207,Date_ProbaD!$K:$K,0))),"-")</f>
        <v>9.0500000000000007</v>
      </c>
      <c r="K207" s="11" t="str">
        <f t="shared" si="9"/>
        <v>-</v>
      </c>
    </row>
    <row r="208" spans="1:11" x14ac:dyDescent="0.2">
      <c r="A208" s="16">
        <v>4</v>
      </c>
      <c r="B208" s="17" t="s">
        <v>98</v>
      </c>
      <c r="C208" s="17" t="s">
        <v>41</v>
      </c>
      <c r="D208" s="16" t="s">
        <v>42</v>
      </c>
      <c r="E208" s="16">
        <f>IFERROR(IF(ISBLANK(INDEX(Date_ProbaD!$E:$E,MATCH("Psihologie"&amp;"||"&amp;$B208,Date_ProbaD!$K:$K,0))),"-",INDEX(Date_ProbaD!$E:$E,MATCH("Psihologie"&amp;"||"&amp;$B208,Date_ProbaD!$K:$K,0))),"-")</f>
        <v>1</v>
      </c>
      <c r="F208" s="11">
        <f>IFERROR(IF(ISBLANK(INDEX(Date_ProbaD!$F:$F,MATCH("Psihologie"&amp;"||"&amp;$B208,Date_ProbaD!$K:$K,0))),"-",INDEX(Date_ProbaD!$F:$F,MATCH("Psihologie"&amp;"||"&amp;$B208,Date_ProbaD!$K:$K,0))),"-")</f>
        <v>3.25</v>
      </c>
      <c r="G208" s="16" t="str">
        <f>IFERROR(IF(ISBLANK(INDEX(Date_ProbaD!$G:$G,MATCH("Psihologie"&amp;"||"&amp;$B208,Date_ProbaD!$K:$K,0))),"-",INDEX(Date_ProbaD!$G:$G,MATCH("Psihologie"&amp;"||"&amp;$B208,Date_ProbaD!$K:$K,0))),"-")</f>
        <v>-</v>
      </c>
      <c r="H208" s="11" t="str">
        <f>IFERROR(IF(ISBLANK(INDEX(Date_ProbaD!$H:$H,MATCH("Psihologie"&amp;"||"&amp;$B208,Date_ProbaD!$K:$K,0))),"-",INDEX(Date_ProbaD!$H:$H,MATCH("Psihologie"&amp;"||"&amp;$B208,Date_ProbaD!$K:$K,0))),"-")</f>
        <v>-</v>
      </c>
      <c r="I208" s="16">
        <f>IFERROR(IF(ISBLANK(INDEX(Date_ProbaD!$I:$I,MATCH("Psihologie"&amp;"||"&amp;$B208,Date_ProbaD!$K:$K,0))),"-",INDEX(Date_ProbaD!$I:$I,MATCH("Psihologie"&amp;"||"&amp;$B208,Date_ProbaD!$K:$K,0))),"-")</f>
        <v>1</v>
      </c>
      <c r="J208" s="11">
        <f>IFERROR(IF(ISBLANK(INDEX(Date_ProbaD!$J:$J,MATCH("Psihologie"&amp;"||"&amp;$B208,Date_ProbaD!$K:$K,0))),"-",INDEX(Date_ProbaD!$J:$J,MATCH("Psihologie"&amp;"||"&amp;$B208,Date_ProbaD!$K:$K,0))),"-")</f>
        <v>8.8000000000000007</v>
      </c>
      <c r="K208" s="11">
        <f t="shared" si="9"/>
        <v>5.55</v>
      </c>
    </row>
    <row r="209" spans="1:11" x14ac:dyDescent="0.2">
      <c r="A209" s="16">
        <v>5</v>
      </c>
      <c r="B209" s="17" t="s">
        <v>46</v>
      </c>
      <c r="C209" s="17" t="s">
        <v>41</v>
      </c>
      <c r="D209" s="16" t="s">
        <v>42</v>
      </c>
      <c r="E209" s="16">
        <f>IFERROR(IF(ISBLANK(INDEX(Date_ProbaD!$E:$E,MATCH("Psihologie"&amp;"||"&amp;$B209,Date_ProbaD!$K:$K,0))),"-",INDEX(Date_ProbaD!$E:$E,MATCH("Psihologie"&amp;"||"&amp;$B209,Date_ProbaD!$K:$K,0))),"-")</f>
        <v>1</v>
      </c>
      <c r="F209" s="11">
        <f>IFERROR(IF(ISBLANK(INDEX(Date_ProbaD!$F:$F,MATCH("Psihologie"&amp;"||"&amp;$B209,Date_ProbaD!$K:$K,0))),"-",INDEX(Date_ProbaD!$F:$F,MATCH("Psihologie"&amp;"||"&amp;$B209,Date_ProbaD!$K:$K,0))),"-")</f>
        <v>8.6999999999999993</v>
      </c>
      <c r="G209" s="16">
        <f>IFERROR(IF(ISBLANK(INDEX(Date_ProbaD!$G:$G,MATCH("Psihologie"&amp;"||"&amp;$B209,Date_ProbaD!$K:$K,0))),"-",INDEX(Date_ProbaD!$G:$G,MATCH("Psihologie"&amp;"||"&amp;$B209,Date_ProbaD!$K:$K,0))),"-")</f>
        <v>4</v>
      </c>
      <c r="H209" s="11">
        <f>IFERROR(IF(ISBLANK(INDEX(Date_ProbaD!$H:$H,MATCH("Psihologie"&amp;"||"&amp;$B209,Date_ProbaD!$K:$K,0))),"-",INDEX(Date_ProbaD!$H:$H,MATCH("Psihologie"&amp;"||"&amp;$B209,Date_ProbaD!$K:$K,0))),"-")</f>
        <v>8.1999999999999993</v>
      </c>
      <c r="I209" s="16">
        <f>IFERROR(IF(ISBLANK(INDEX(Date_ProbaD!$I:$I,MATCH("Psihologie"&amp;"||"&amp;$B209,Date_ProbaD!$K:$K,0))),"-",INDEX(Date_ProbaD!$I:$I,MATCH("Psihologie"&amp;"||"&amp;$B209,Date_ProbaD!$K:$K,0))),"-")</f>
        <v>7</v>
      </c>
      <c r="J209" s="11">
        <f>IFERROR(IF(ISBLANK(INDEX(Date_ProbaD!$J:$J,MATCH("Psihologie"&amp;"||"&amp;$B209,Date_ProbaD!$K:$K,0))),"-",INDEX(Date_ProbaD!$J:$J,MATCH("Psihologie"&amp;"||"&amp;$B209,Date_ProbaD!$K:$K,0))),"-")</f>
        <v>8.4142857142857199</v>
      </c>
      <c r="K209" s="11">
        <f t="shared" si="9"/>
        <v>-0.28999999999999998</v>
      </c>
    </row>
    <row r="210" spans="1:11" x14ac:dyDescent="0.2">
      <c r="A210" s="16">
        <v>6</v>
      </c>
      <c r="B210" s="17" t="s">
        <v>68</v>
      </c>
      <c r="C210" s="17" t="s">
        <v>69</v>
      </c>
      <c r="D210" s="16" t="s">
        <v>42</v>
      </c>
      <c r="E210" s="16">
        <f>IFERROR(IF(ISBLANK(INDEX(Date_ProbaD!$E:$E,MATCH("Psihologie"&amp;"||"&amp;$B210,Date_ProbaD!$K:$K,0))),"-",INDEX(Date_ProbaD!$E:$E,MATCH("Psihologie"&amp;"||"&amp;$B210,Date_ProbaD!$K:$K,0))),"-")</f>
        <v>1</v>
      </c>
      <c r="F210" s="11">
        <f>IFERROR(IF(ISBLANK(INDEX(Date_ProbaD!$F:$F,MATCH("Psihologie"&amp;"||"&amp;$B210,Date_ProbaD!$K:$K,0))),"-",INDEX(Date_ProbaD!$F:$F,MATCH("Psihologie"&amp;"||"&amp;$B210,Date_ProbaD!$K:$K,0))),"-")</f>
        <v>5.05</v>
      </c>
      <c r="G210" s="16">
        <f>IFERROR(IF(ISBLANK(INDEX(Date_ProbaD!$G:$G,MATCH("Psihologie"&amp;"||"&amp;$B210,Date_ProbaD!$K:$K,0))),"-",INDEX(Date_ProbaD!$G:$G,MATCH("Psihologie"&amp;"||"&amp;$B210,Date_ProbaD!$K:$K,0))),"-")</f>
        <v>1</v>
      </c>
      <c r="H210" s="11">
        <f>IFERROR(IF(ISBLANK(INDEX(Date_ProbaD!$H:$H,MATCH("Psihologie"&amp;"||"&amp;$B210,Date_ProbaD!$K:$K,0))),"-",INDEX(Date_ProbaD!$H:$H,MATCH("Psihologie"&amp;"||"&amp;$B210,Date_ProbaD!$K:$K,0))),"-")</f>
        <v>8</v>
      </c>
      <c r="I210" s="16">
        <f>IFERROR(IF(ISBLANK(INDEX(Date_ProbaD!$I:$I,MATCH("Psihologie"&amp;"||"&amp;$B210,Date_ProbaD!$K:$K,0))),"-",INDEX(Date_ProbaD!$I:$I,MATCH("Psihologie"&amp;"||"&amp;$B210,Date_ProbaD!$K:$K,0))),"-")</f>
        <v>1</v>
      </c>
      <c r="J210" s="11">
        <f>IFERROR(IF(ISBLANK(INDEX(Date_ProbaD!$J:$J,MATCH("Psihologie"&amp;"||"&amp;$B210,Date_ProbaD!$K:$K,0))),"-",INDEX(Date_ProbaD!$J:$J,MATCH("Psihologie"&amp;"||"&amp;$B210,Date_ProbaD!$K:$K,0))),"-")</f>
        <v>8.15</v>
      </c>
      <c r="K210" s="11">
        <f t="shared" si="9"/>
        <v>3.1</v>
      </c>
    </row>
    <row r="211" spans="1:11" x14ac:dyDescent="0.2">
      <c r="A211" s="16">
        <v>7</v>
      </c>
      <c r="B211" s="17" t="s">
        <v>84</v>
      </c>
      <c r="C211" s="17" t="s">
        <v>41</v>
      </c>
      <c r="D211" s="16" t="s">
        <v>39</v>
      </c>
      <c r="E211" s="16">
        <f>IFERROR(IF(ISBLANK(INDEX(Date_ProbaD!$E:$E,MATCH("Psihologie"&amp;"||"&amp;$B211,Date_ProbaD!$K:$K,0))),"-",INDEX(Date_ProbaD!$E:$E,MATCH("Psihologie"&amp;"||"&amp;$B211,Date_ProbaD!$K:$K,0))),"-")</f>
        <v>1</v>
      </c>
      <c r="F211" s="11">
        <f>IFERROR(IF(ISBLANK(INDEX(Date_ProbaD!$F:$F,MATCH("Psihologie"&amp;"||"&amp;$B211,Date_ProbaD!$K:$K,0))),"-",INDEX(Date_ProbaD!$F:$F,MATCH("Psihologie"&amp;"||"&amp;$B211,Date_ProbaD!$K:$K,0))),"-")</f>
        <v>9.1999999999999993</v>
      </c>
      <c r="G211" s="16">
        <f>IFERROR(IF(ISBLANK(INDEX(Date_ProbaD!$G:$G,MATCH("Psihologie"&amp;"||"&amp;$B211,Date_ProbaD!$K:$K,0))),"-",INDEX(Date_ProbaD!$G:$G,MATCH("Psihologie"&amp;"||"&amp;$B211,Date_ProbaD!$K:$K,0))),"-")</f>
        <v>6</v>
      </c>
      <c r="H211" s="11">
        <f>IFERROR(IF(ISBLANK(INDEX(Date_ProbaD!$H:$H,MATCH("Psihologie"&amp;"||"&amp;$B211,Date_ProbaD!$K:$K,0))),"-",INDEX(Date_ProbaD!$H:$H,MATCH("Psihologie"&amp;"||"&amp;$B211,Date_ProbaD!$K:$K,0))),"-")</f>
        <v>8.7333333333333307</v>
      </c>
      <c r="I211" s="16">
        <f>IFERROR(IF(ISBLANK(INDEX(Date_ProbaD!$I:$I,MATCH("Psihologie"&amp;"||"&amp;$B211,Date_ProbaD!$K:$K,0))),"-",INDEX(Date_ProbaD!$I:$I,MATCH("Psihologie"&amp;"||"&amp;$B211,Date_ProbaD!$K:$K,0))),"-")</f>
        <v>2</v>
      </c>
      <c r="J211" s="11">
        <f>IFERROR(IF(ISBLANK(INDEX(Date_ProbaD!$J:$J,MATCH("Psihologie"&amp;"||"&amp;$B211,Date_ProbaD!$K:$K,0))),"-",INDEX(Date_ProbaD!$J:$J,MATCH("Psihologie"&amp;"||"&amp;$B211,Date_ProbaD!$K:$K,0))),"-")</f>
        <v>7.35</v>
      </c>
      <c r="K211" s="11">
        <f t="shared" si="9"/>
        <v>-1.85</v>
      </c>
    </row>
    <row r="212" spans="1:11" x14ac:dyDescent="0.2">
      <c r="A212" s="16">
        <v>8</v>
      </c>
      <c r="B212" s="17" t="s">
        <v>86</v>
      </c>
      <c r="C212" s="17" t="s">
        <v>41</v>
      </c>
      <c r="D212" s="16" t="s">
        <v>42</v>
      </c>
      <c r="E212" s="16">
        <f>IFERROR(IF(ISBLANK(INDEX(Date_ProbaD!$E:$E,MATCH("Psihologie"&amp;"||"&amp;$B212,Date_ProbaD!$K:$K,0))),"-",INDEX(Date_ProbaD!$E:$E,MATCH("Psihologie"&amp;"||"&amp;$B212,Date_ProbaD!$K:$K,0))),"-")</f>
        <v>3</v>
      </c>
      <c r="F212" s="11">
        <f>IFERROR(IF(ISBLANK(INDEX(Date_ProbaD!$F:$F,MATCH("Psihologie"&amp;"||"&amp;$B212,Date_ProbaD!$K:$K,0))),"-",INDEX(Date_ProbaD!$F:$F,MATCH("Psihologie"&amp;"||"&amp;$B212,Date_ProbaD!$K:$K,0))),"-")</f>
        <v>8.25</v>
      </c>
      <c r="G212" s="16">
        <f>IFERROR(IF(ISBLANK(INDEX(Date_ProbaD!$G:$G,MATCH("Psihologie"&amp;"||"&amp;$B212,Date_ProbaD!$K:$K,0))),"-",INDEX(Date_ProbaD!$G:$G,MATCH("Psihologie"&amp;"||"&amp;$B212,Date_ProbaD!$K:$K,0))),"-")</f>
        <v>4</v>
      </c>
      <c r="H212" s="11">
        <f>IFERROR(IF(ISBLANK(INDEX(Date_ProbaD!$H:$H,MATCH("Psihologie"&amp;"||"&amp;$B212,Date_ProbaD!$K:$K,0))),"-",INDEX(Date_ProbaD!$H:$H,MATCH("Psihologie"&amp;"||"&amp;$B212,Date_ProbaD!$K:$K,0))),"-")</f>
        <v>7.8375000000000004</v>
      </c>
      <c r="I212" s="16">
        <f>IFERROR(IF(ISBLANK(INDEX(Date_ProbaD!$I:$I,MATCH("Psihologie"&amp;"||"&amp;$B212,Date_ProbaD!$K:$K,0))),"-",INDEX(Date_ProbaD!$I:$I,MATCH("Psihologie"&amp;"||"&amp;$B212,Date_ProbaD!$K:$K,0))),"-")</f>
        <v>1</v>
      </c>
      <c r="J212" s="11">
        <f>IFERROR(IF(ISBLANK(INDEX(Date_ProbaD!$J:$J,MATCH("Psihologie"&amp;"||"&amp;$B212,Date_ProbaD!$K:$K,0))),"-",INDEX(Date_ProbaD!$J:$J,MATCH("Psihologie"&amp;"||"&amp;$B212,Date_ProbaD!$K:$K,0))),"-")</f>
        <v>7.25</v>
      </c>
      <c r="K212" s="11">
        <f t="shared" si="9"/>
        <v>-1</v>
      </c>
    </row>
    <row r="213" spans="1:11" x14ac:dyDescent="0.2">
      <c r="A213" s="16">
        <v>9</v>
      </c>
      <c r="B213" s="17" t="s">
        <v>96</v>
      </c>
      <c r="C213" s="17" t="s">
        <v>97</v>
      </c>
      <c r="D213" s="16" t="s">
        <v>39</v>
      </c>
      <c r="E213" s="16">
        <f>IFERROR(IF(ISBLANK(INDEX(Date_ProbaD!$E:$E,MATCH("Psihologie"&amp;"||"&amp;$B213,Date_ProbaD!$K:$K,0))),"-",INDEX(Date_ProbaD!$E:$E,MATCH("Psihologie"&amp;"||"&amp;$B213,Date_ProbaD!$K:$K,0))),"-")</f>
        <v>19</v>
      </c>
      <c r="F213" s="11">
        <f>IFERROR(IF(ISBLANK(INDEX(Date_ProbaD!$F:$F,MATCH("Psihologie"&amp;"||"&amp;$B213,Date_ProbaD!$K:$K,0))),"-",INDEX(Date_ProbaD!$F:$F,MATCH("Psihologie"&amp;"||"&amp;$B213,Date_ProbaD!$K:$K,0))),"-")</f>
        <v>7.3184210526315798</v>
      </c>
      <c r="G213" s="16">
        <f>IFERROR(IF(ISBLANK(INDEX(Date_ProbaD!$G:$G,MATCH("Psihologie"&amp;"||"&amp;$B213,Date_ProbaD!$K:$K,0))),"-",INDEX(Date_ProbaD!$G:$G,MATCH("Psihologie"&amp;"||"&amp;$B213,Date_ProbaD!$K:$K,0))),"-")</f>
        <v>9</v>
      </c>
      <c r="H213" s="11">
        <f>IFERROR(IF(ISBLANK(INDEX(Date_ProbaD!$H:$H,MATCH("Psihologie"&amp;"||"&amp;$B213,Date_ProbaD!$K:$K,0))),"-",INDEX(Date_ProbaD!$H:$H,MATCH("Psihologie"&amp;"||"&amp;$B213,Date_ProbaD!$K:$K,0))),"-")</f>
        <v>6.24444444444444</v>
      </c>
      <c r="I213" s="16">
        <f>IFERROR(IF(ISBLANK(INDEX(Date_ProbaD!$I:$I,MATCH("Psihologie"&amp;"||"&amp;$B213,Date_ProbaD!$K:$K,0))),"-",INDEX(Date_ProbaD!$I:$I,MATCH("Psihologie"&amp;"||"&amp;$B213,Date_ProbaD!$K:$K,0))),"-")</f>
        <v>18</v>
      </c>
      <c r="J213" s="11">
        <f>IFERROR(IF(ISBLANK(INDEX(Date_ProbaD!$J:$J,MATCH("Psihologie"&amp;"||"&amp;$B213,Date_ProbaD!$K:$K,0))),"-",INDEX(Date_ProbaD!$J:$J,MATCH("Psihologie"&amp;"||"&amp;$B213,Date_ProbaD!$K:$K,0))),"-")</f>
        <v>7.0361111111111097</v>
      </c>
      <c r="K213" s="11">
        <f t="shared" si="9"/>
        <v>-0.28000000000000003</v>
      </c>
    </row>
    <row r="214" spans="1:11" x14ac:dyDescent="0.2">
      <c r="A214" s="16">
        <v>10</v>
      </c>
      <c r="B214" s="17" t="s">
        <v>43</v>
      </c>
      <c r="C214" s="17" t="s">
        <v>41</v>
      </c>
      <c r="D214" s="16" t="s">
        <v>39</v>
      </c>
      <c r="E214" s="16">
        <f>IFERROR(IF(ISBLANK(INDEX(Date_ProbaD!$E:$E,MATCH("Psihologie"&amp;"||"&amp;$B214,Date_ProbaD!$K:$K,0))),"-",INDEX(Date_ProbaD!$E:$E,MATCH("Psihologie"&amp;"||"&amp;$B214,Date_ProbaD!$K:$K,0))),"-")</f>
        <v>16</v>
      </c>
      <c r="F214" s="11">
        <f>IFERROR(IF(ISBLANK(INDEX(Date_ProbaD!$F:$F,MATCH("Psihologie"&amp;"||"&amp;$B214,Date_ProbaD!$K:$K,0))),"-",INDEX(Date_ProbaD!$F:$F,MATCH("Psihologie"&amp;"||"&amp;$B214,Date_ProbaD!$K:$K,0))),"-")</f>
        <v>7.453125</v>
      </c>
      <c r="G214" s="16">
        <f>IFERROR(IF(ISBLANK(INDEX(Date_ProbaD!$G:$G,MATCH("Psihologie"&amp;"||"&amp;$B214,Date_ProbaD!$K:$K,0))),"-",INDEX(Date_ProbaD!$G:$G,MATCH("Psihologie"&amp;"||"&amp;$B214,Date_ProbaD!$K:$K,0))),"-")</f>
        <v>9</v>
      </c>
      <c r="H214" s="11">
        <f>IFERROR(IF(ISBLANK(INDEX(Date_ProbaD!$H:$H,MATCH("Psihologie"&amp;"||"&amp;$B214,Date_ProbaD!$K:$K,0))),"-",INDEX(Date_ProbaD!$H:$H,MATCH("Psihologie"&amp;"||"&amp;$B214,Date_ProbaD!$K:$K,0))),"-")</f>
        <v>6.8222222222222202</v>
      </c>
      <c r="I214" s="16">
        <f>IFERROR(IF(ISBLANK(INDEX(Date_ProbaD!$I:$I,MATCH("Psihologie"&amp;"||"&amp;$B214,Date_ProbaD!$K:$K,0))),"-",INDEX(Date_ProbaD!$I:$I,MATCH("Psihologie"&amp;"||"&amp;$B214,Date_ProbaD!$K:$K,0))),"-")</f>
        <v>4</v>
      </c>
      <c r="J214" s="11">
        <f>IFERROR(IF(ISBLANK(INDEX(Date_ProbaD!$J:$J,MATCH("Psihologie"&amp;"||"&amp;$B214,Date_ProbaD!$K:$K,0))),"-",INDEX(Date_ProbaD!$J:$J,MATCH("Psihologie"&amp;"||"&amp;$B214,Date_ProbaD!$K:$K,0))),"-")</f>
        <v>6.8125</v>
      </c>
      <c r="K214" s="11">
        <f t="shared" si="9"/>
        <v>-0.64</v>
      </c>
    </row>
    <row r="215" spans="1:11" x14ac:dyDescent="0.2">
      <c r="A215" s="16">
        <v>11</v>
      </c>
      <c r="B215" s="17" t="s">
        <v>40</v>
      </c>
      <c r="C215" s="17" t="s">
        <v>41</v>
      </c>
      <c r="D215" s="16" t="s">
        <v>42</v>
      </c>
      <c r="E215" s="16">
        <f>IFERROR(IF(ISBLANK(INDEX(Date_ProbaD!$E:$E,MATCH("Psihologie"&amp;"||"&amp;$B215,Date_ProbaD!$K:$K,0))),"-",INDEX(Date_ProbaD!$E:$E,MATCH("Psihologie"&amp;"||"&amp;$B215,Date_ProbaD!$K:$K,0))),"-")</f>
        <v>22</v>
      </c>
      <c r="F215" s="11">
        <f>IFERROR(IF(ISBLANK(INDEX(Date_ProbaD!$F:$F,MATCH("Psihologie"&amp;"||"&amp;$B215,Date_ProbaD!$K:$K,0))),"-",INDEX(Date_ProbaD!$F:$F,MATCH("Psihologie"&amp;"||"&amp;$B215,Date_ProbaD!$K:$K,0))),"-")</f>
        <v>6.4386363636363599</v>
      </c>
      <c r="G215" s="16">
        <f>IFERROR(IF(ISBLANK(INDEX(Date_ProbaD!$G:$G,MATCH("Psihologie"&amp;"||"&amp;$B215,Date_ProbaD!$K:$K,0))),"-",INDEX(Date_ProbaD!$G:$G,MATCH("Psihologie"&amp;"||"&amp;$B215,Date_ProbaD!$K:$K,0))),"-")</f>
        <v>20</v>
      </c>
      <c r="H215" s="11">
        <f>IFERROR(IF(ISBLANK(INDEX(Date_ProbaD!$H:$H,MATCH("Psihologie"&amp;"||"&amp;$B215,Date_ProbaD!$K:$K,0))),"-",INDEX(Date_ProbaD!$H:$H,MATCH("Psihologie"&amp;"||"&amp;$B215,Date_ProbaD!$K:$K,0))),"-")</f>
        <v>6.0724999999999998</v>
      </c>
      <c r="I215" s="16">
        <f>IFERROR(IF(ISBLANK(INDEX(Date_ProbaD!$I:$I,MATCH("Psihologie"&amp;"||"&amp;$B215,Date_ProbaD!$K:$K,0))),"-",INDEX(Date_ProbaD!$I:$I,MATCH("Psihologie"&amp;"||"&amp;$B215,Date_ProbaD!$K:$K,0))),"-")</f>
        <v>42</v>
      </c>
      <c r="J215" s="11">
        <f>IFERROR(IF(ISBLANK(INDEX(Date_ProbaD!$J:$J,MATCH("Psihologie"&amp;"||"&amp;$B215,Date_ProbaD!$K:$K,0))),"-",INDEX(Date_ProbaD!$J:$J,MATCH("Psihologie"&amp;"||"&amp;$B215,Date_ProbaD!$K:$K,0))),"-")</f>
        <v>6.625</v>
      </c>
      <c r="K215" s="11">
        <f t="shared" si="9"/>
        <v>0.19</v>
      </c>
    </row>
    <row r="216" spans="1:11" x14ac:dyDescent="0.2">
      <c r="A216" s="16">
        <v>12</v>
      </c>
      <c r="B216" s="17" t="s">
        <v>52</v>
      </c>
      <c r="C216" s="17" t="s">
        <v>53</v>
      </c>
      <c r="D216" s="16" t="s">
        <v>39</v>
      </c>
      <c r="E216" s="16">
        <f>IFERROR(IF(ISBLANK(INDEX(Date_ProbaD!$E:$E,MATCH("Psihologie"&amp;"||"&amp;$B216,Date_ProbaD!$K:$K,0))),"-",INDEX(Date_ProbaD!$E:$E,MATCH("Psihologie"&amp;"||"&amp;$B216,Date_ProbaD!$K:$K,0))),"-")</f>
        <v>14</v>
      </c>
      <c r="F216" s="11">
        <f>IFERROR(IF(ISBLANK(INDEX(Date_ProbaD!$F:$F,MATCH("Psihologie"&amp;"||"&amp;$B216,Date_ProbaD!$K:$K,0))),"-",INDEX(Date_ProbaD!$F:$F,MATCH("Psihologie"&amp;"||"&amp;$B216,Date_ProbaD!$K:$K,0))),"-")</f>
        <v>6.5178571428571397</v>
      </c>
      <c r="G216" s="16">
        <f>IFERROR(IF(ISBLANK(INDEX(Date_ProbaD!$G:$G,MATCH("Psihologie"&amp;"||"&amp;$B216,Date_ProbaD!$K:$K,0))),"-",INDEX(Date_ProbaD!$G:$G,MATCH("Psihologie"&amp;"||"&amp;$B216,Date_ProbaD!$K:$K,0))),"-")</f>
        <v>17</v>
      </c>
      <c r="H216" s="11">
        <f>IFERROR(IF(ISBLANK(INDEX(Date_ProbaD!$H:$H,MATCH("Psihologie"&amp;"||"&amp;$B216,Date_ProbaD!$K:$K,0))),"-",INDEX(Date_ProbaD!$H:$H,MATCH("Psihologie"&amp;"||"&amp;$B216,Date_ProbaD!$K:$K,0))),"-")</f>
        <v>7.4088235294117704</v>
      </c>
      <c r="I216" s="16">
        <f>IFERROR(IF(ISBLANK(INDEX(Date_ProbaD!$I:$I,MATCH("Psihologie"&amp;"||"&amp;$B216,Date_ProbaD!$K:$K,0))),"-",INDEX(Date_ProbaD!$I:$I,MATCH("Psihologie"&amp;"||"&amp;$B216,Date_ProbaD!$K:$K,0))),"-")</f>
        <v>8</v>
      </c>
      <c r="J216" s="11">
        <f>IFERROR(IF(ISBLANK(INDEX(Date_ProbaD!$J:$J,MATCH("Psihologie"&amp;"||"&amp;$B216,Date_ProbaD!$K:$K,0))),"-",INDEX(Date_ProbaD!$J:$J,MATCH("Psihologie"&amp;"||"&amp;$B216,Date_ProbaD!$K:$K,0))),"-")</f>
        <v>6.3375000000000004</v>
      </c>
      <c r="K216" s="11">
        <f t="shared" si="9"/>
        <v>-0.18</v>
      </c>
    </row>
    <row r="217" spans="1:11" x14ac:dyDescent="0.2">
      <c r="A217" s="16">
        <v>13</v>
      </c>
      <c r="B217" s="17" t="s">
        <v>61</v>
      </c>
      <c r="C217" s="17" t="s">
        <v>41</v>
      </c>
      <c r="D217" s="16" t="s">
        <v>42</v>
      </c>
      <c r="E217" s="16" t="str">
        <f>IFERROR(IF(ISBLANK(INDEX(Date_ProbaD!$E:$E,MATCH("Psihologie"&amp;"||"&amp;$B217,Date_ProbaD!$K:$K,0))),"-",INDEX(Date_ProbaD!$E:$E,MATCH("Psihologie"&amp;"||"&amp;$B217,Date_ProbaD!$K:$K,0))),"-")</f>
        <v>-</v>
      </c>
      <c r="F217" s="11" t="str">
        <f>IFERROR(IF(ISBLANK(INDEX(Date_ProbaD!$F:$F,MATCH("Psihologie"&amp;"||"&amp;$B217,Date_ProbaD!$K:$K,0))),"-",INDEX(Date_ProbaD!$F:$F,MATCH("Psihologie"&amp;"||"&amp;$B217,Date_ProbaD!$K:$K,0))),"-")</f>
        <v>-</v>
      </c>
      <c r="G217" s="16">
        <f>IFERROR(IF(ISBLANK(INDEX(Date_ProbaD!$G:$G,MATCH("Psihologie"&amp;"||"&amp;$B217,Date_ProbaD!$K:$K,0))),"-",INDEX(Date_ProbaD!$G:$G,MATCH("Psihologie"&amp;"||"&amp;$B217,Date_ProbaD!$K:$K,0))),"-")</f>
        <v>4</v>
      </c>
      <c r="H217" s="11">
        <f>IFERROR(IF(ISBLANK(INDEX(Date_ProbaD!$H:$H,MATCH("Psihologie"&amp;"||"&amp;$B217,Date_ProbaD!$K:$K,0))),"-",INDEX(Date_ProbaD!$H:$H,MATCH("Psihologie"&amp;"||"&amp;$B217,Date_ProbaD!$K:$K,0))),"-")</f>
        <v>4.4124999999999996</v>
      </c>
      <c r="I217" s="16">
        <f>IFERROR(IF(ISBLANK(INDEX(Date_ProbaD!$I:$I,MATCH("Psihologie"&amp;"||"&amp;$B217,Date_ProbaD!$K:$K,0))),"-",INDEX(Date_ProbaD!$I:$I,MATCH("Psihologie"&amp;"||"&amp;$B217,Date_ProbaD!$K:$K,0))),"-")</f>
        <v>4</v>
      </c>
      <c r="J217" s="11">
        <f>IFERROR(IF(ISBLANK(INDEX(Date_ProbaD!$J:$J,MATCH("Psihologie"&amp;"||"&amp;$B217,Date_ProbaD!$K:$K,0))),"-",INDEX(Date_ProbaD!$J:$J,MATCH("Psihologie"&amp;"||"&amp;$B217,Date_ProbaD!$K:$K,0))),"-")</f>
        <v>5.6624999999999996</v>
      </c>
      <c r="K217" s="11" t="str">
        <f t="shared" si="9"/>
        <v>-</v>
      </c>
    </row>
    <row r="218" spans="1:11" x14ac:dyDescent="0.2">
      <c r="A218" s="16">
        <v>14</v>
      </c>
      <c r="B218" s="17" t="s">
        <v>37</v>
      </c>
      <c r="C218" s="17" t="s">
        <v>38</v>
      </c>
      <c r="D218" s="16" t="s">
        <v>39</v>
      </c>
      <c r="E218" s="16">
        <f>IFERROR(IF(ISBLANK(INDEX(Date_ProbaD!$E:$E,MATCH("Psihologie"&amp;"||"&amp;$B218,Date_ProbaD!$K:$K,0))),"-",INDEX(Date_ProbaD!$E:$E,MATCH("Psihologie"&amp;"||"&amp;$B218,Date_ProbaD!$K:$K,0))),"-")</f>
        <v>1</v>
      </c>
      <c r="F218" s="11">
        <f>IFERROR(IF(ISBLANK(INDEX(Date_ProbaD!$F:$F,MATCH("Psihologie"&amp;"||"&amp;$B218,Date_ProbaD!$K:$K,0))),"-",INDEX(Date_ProbaD!$F:$F,MATCH("Psihologie"&amp;"||"&amp;$B218,Date_ProbaD!$K:$K,0))),"-")</f>
        <v>7.05</v>
      </c>
      <c r="G218" s="16">
        <f>IFERROR(IF(ISBLANK(INDEX(Date_ProbaD!$G:$G,MATCH("Psihologie"&amp;"||"&amp;$B218,Date_ProbaD!$K:$K,0))),"-",INDEX(Date_ProbaD!$G:$G,MATCH("Psihologie"&amp;"||"&amp;$B218,Date_ProbaD!$K:$K,0))),"-")</f>
        <v>1</v>
      </c>
      <c r="H218" s="11">
        <f>IFERROR(IF(ISBLANK(INDEX(Date_ProbaD!$H:$H,MATCH("Psihologie"&amp;"||"&amp;$B218,Date_ProbaD!$K:$K,0))),"-",INDEX(Date_ProbaD!$H:$H,MATCH("Psihologie"&amp;"||"&amp;$B218,Date_ProbaD!$K:$K,0))),"-")</f>
        <v>9.4</v>
      </c>
      <c r="I218" s="16">
        <f>IFERROR(IF(ISBLANK(INDEX(Date_ProbaD!$I:$I,MATCH("Psihologie"&amp;"||"&amp;$B218,Date_ProbaD!$K:$K,0))),"-",INDEX(Date_ProbaD!$I:$I,MATCH("Psihologie"&amp;"||"&amp;$B218,Date_ProbaD!$K:$K,0))),"-")</f>
        <v>1</v>
      </c>
      <c r="J218" s="11">
        <f>IFERROR(IF(ISBLANK(INDEX(Date_ProbaD!$J:$J,MATCH("Psihologie"&amp;"||"&amp;$B218,Date_ProbaD!$K:$K,0))),"-",INDEX(Date_ProbaD!$J:$J,MATCH("Psihologie"&amp;"||"&amp;$B218,Date_ProbaD!$K:$K,0))),"-")</f>
        <v>5.4</v>
      </c>
      <c r="K218" s="11">
        <f t="shared" si="9"/>
        <v>-1.65</v>
      </c>
    </row>
    <row r="219" spans="1:11" x14ac:dyDescent="0.2">
      <c r="A219" s="16">
        <v>15</v>
      </c>
      <c r="B219" s="17" t="s">
        <v>47</v>
      </c>
      <c r="C219" s="17" t="s">
        <v>41</v>
      </c>
      <c r="D219" s="16" t="s">
        <v>42</v>
      </c>
      <c r="E219" s="16">
        <f>IFERROR(IF(ISBLANK(INDEX(Date_ProbaD!$E:$E,MATCH("Psihologie"&amp;"||"&amp;$B219,Date_ProbaD!$K:$K,0))),"-",INDEX(Date_ProbaD!$E:$E,MATCH("Psihologie"&amp;"||"&amp;$B219,Date_ProbaD!$K:$K,0))),"-")</f>
        <v>1</v>
      </c>
      <c r="F219" s="11">
        <f>IFERROR(IF(ISBLANK(INDEX(Date_ProbaD!$F:$F,MATCH("Psihologie"&amp;"||"&amp;$B219,Date_ProbaD!$K:$K,0))),"-",INDEX(Date_ProbaD!$F:$F,MATCH("Psihologie"&amp;"||"&amp;$B219,Date_ProbaD!$K:$K,0))),"-")</f>
        <v>6.05</v>
      </c>
      <c r="G219" s="16" t="str">
        <f>IFERROR(IF(ISBLANK(INDEX(Date_ProbaD!$G:$G,MATCH("Psihologie"&amp;"||"&amp;$B219,Date_ProbaD!$K:$K,0))),"-",INDEX(Date_ProbaD!$G:$G,MATCH("Psihologie"&amp;"||"&amp;$B219,Date_ProbaD!$K:$K,0))),"-")</f>
        <v>-</v>
      </c>
      <c r="H219" s="11" t="str">
        <f>IFERROR(IF(ISBLANK(INDEX(Date_ProbaD!$H:$H,MATCH("Psihologie"&amp;"||"&amp;$B219,Date_ProbaD!$K:$K,0))),"-",INDEX(Date_ProbaD!$H:$H,MATCH("Psihologie"&amp;"||"&amp;$B219,Date_ProbaD!$K:$K,0))),"-")</f>
        <v>-</v>
      </c>
      <c r="I219" s="16" t="str">
        <f>IFERROR(IF(ISBLANK(INDEX(Date_ProbaD!$I:$I,MATCH("Psihologie"&amp;"||"&amp;$B219,Date_ProbaD!$K:$K,0))),"-",INDEX(Date_ProbaD!$I:$I,MATCH("Psihologie"&amp;"||"&amp;$B219,Date_ProbaD!$K:$K,0))),"-")</f>
        <v>-</v>
      </c>
      <c r="J219" s="11" t="str">
        <f>IFERROR(IF(ISBLANK(INDEX(Date_ProbaD!$J:$J,MATCH("Psihologie"&amp;"||"&amp;$B219,Date_ProbaD!$K:$K,0))),"-",INDEX(Date_ProbaD!$J:$J,MATCH("Psihologie"&amp;"||"&amp;$B219,Date_ProbaD!$K:$K,0))),"-")</f>
        <v>-</v>
      </c>
      <c r="K219" s="11" t="str">
        <f t="shared" si="9"/>
        <v>-</v>
      </c>
    </row>
    <row r="220" spans="1:11" x14ac:dyDescent="0.2">
      <c r="A220" s="16">
        <v>16</v>
      </c>
      <c r="B220" s="17" t="s">
        <v>57</v>
      </c>
      <c r="C220" s="17" t="s">
        <v>41</v>
      </c>
      <c r="D220" s="16" t="s">
        <v>39</v>
      </c>
      <c r="E220" s="16">
        <f>IFERROR(IF(ISBLANK(INDEX(Date_ProbaD!$E:$E,MATCH("Psihologie"&amp;"||"&amp;$B220,Date_ProbaD!$K:$K,0))),"-",INDEX(Date_ProbaD!$E:$E,MATCH("Psihologie"&amp;"||"&amp;$B220,Date_ProbaD!$K:$K,0))),"-")</f>
        <v>2</v>
      </c>
      <c r="F220" s="11">
        <f>IFERROR(IF(ISBLANK(INDEX(Date_ProbaD!$F:$F,MATCH("Psihologie"&amp;"||"&amp;$B220,Date_ProbaD!$K:$K,0))),"-",INDEX(Date_ProbaD!$F:$F,MATCH("Psihologie"&amp;"||"&amp;$B220,Date_ProbaD!$K:$K,0))),"-")</f>
        <v>9.4499999999999993</v>
      </c>
      <c r="G220" s="16" t="str">
        <f>IFERROR(IF(ISBLANK(INDEX(Date_ProbaD!$G:$G,MATCH("Psihologie"&amp;"||"&amp;$B220,Date_ProbaD!$K:$K,0))),"-",INDEX(Date_ProbaD!$G:$G,MATCH("Psihologie"&amp;"||"&amp;$B220,Date_ProbaD!$K:$K,0))),"-")</f>
        <v>-</v>
      </c>
      <c r="H220" s="11" t="str">
        <f>IFERROR(IF(ISBLANK(INDEX(Date_ProbaD!$H:$H,MATCH("Psihologie"&amp;"||"&amp;$B220,Date_ProbaD!$K:$K,0))),"-",INDEX(Date_ProbaD!$H:$H,MATCH("Psihologie"&amp;"||"&amp;$B220,Date_ProbaD!$K:$K,0))),"-")</f>
        <v>-</v>
      </c>
      <c r="I220" s="16" t="str">
        <f>IFERROR(IF(ISBLANK(INDEX(Date_ProbaD!$I:$I,MATCH("Psihologie"&amp;"||"&amp;$B220,Date_ProbaD!$K:$K,0))),"-",INDEX(Date_ProbaD!$I:$I,MATCH("Psihologie"&amp;"||"&amp;$B220,Date_ProbaD!$K:$K,0))),"-")</f>
        <v>-</v>
      </c>
      <c r="J220" s="11" t="str">
        <f>IFERROR(IF(ISBLANK(INDEX(Date_ProbaD!$J:$J,MATCH("Psihologie"&amp;"||"&amp;$B220,Date_ProbaD!$K:$K,0))),"-",INDEX(Date_ProbaD!$J:$J,MATCH("Psihologie"&amp;"||"&amp;$B220,Date_ProbaD!$K:$K,0))),"-")</f>
        <v>-</v>
      </c>
      <c r="K220" s="11" t="str">
        <f t="shared" si="9"/>
        <v>-</v>
      </c>
    </row>
    <row r="221" spans="1:11" x14ac:dyDescent="0.2">
      <c r="A221" s="16">
        <v>17</v>
      </c>
      <c r="B221" s="17" t="s">
        <v>55</v>
      </c>
      <c r="C221" s="17" t="s">
        <v>41</v>
      </c>
      <c r="D221" s="16" t="s">
        <v>42</v>
      </c>
      <c r="E221" s="16">
        <f>IFERROR(IF(ISBLANK(INDEX(Date_ProbaD!$E:$E,MATCH("Psihologie"&amp;"||"&amp;$B221,Date_ProbaD!$K:$K,0))),"-",INDEX(Date_ProbaD!$E:$E,MATCH("Psihologie"&amp;"||"&amp;$B221,Date_ProbaD!$K:$K,0))),"-")</f>
        <v>2</v>
      </c>
      <c r="F221" s="11">
        <f>IFERROR(IF(ISBLANK(INDEX(Date_ProbaD!$F:$F,MATCH("Psihologie"&amp;"||"&amp;$B221,Date_ProbaD!$K:$K,0))),"-",INDEX(Date_ProbaD!$F:$F,MATCH("Psihologie"&amp;"||"&amp;$B221,Date_ProbaD!$K:$K,0))),"-")</f>
        <v>6.4</v>
      </c>
      <c r="G221" s="16">
        <f>IFERROR(IF(ISBLANK(INDEX(Date_ProbaD!$G:$G,MATCH("Psihologie"&amp;"||"&amp;$B221,Date_ProbaD!$K:$K,0))),"-",INDEX(Date_ProbaD!$G:$G,MATCH("Psihologie"&amp;"||"&amp;$B221,Date_ProbaD!$K:$K,0))),"-")</f>
        <v>1</v>
      </c>
      <c r="H221" s="11">
        <f>IFERROR(IF(ISBLANK(INDEX(Date_ProbaD!$H:$H,MATCH("Psihologie"&amp;"||"&amp;$B221,Date_ProbaD!$K:$K,0))),"-",INDEX(Date_ProbaD!$H:$H,MATCH("Psihologie"&amp;"||"&amp;$B221,Date_ProbaD!$K:$K,0))),"-")</f>
        <v>6.9</v>
      </c>
      <c r="I221" s="16" t="str">
        <f>IFERROR(IF(ISBLANK(INDEX(Date_ProbaD!$I:$I,MATCH("Psihologie"&amp;"||"&amp;$B221,Date_ProbaD!$K:$K,0))),"-",INDEX(Date_ProbaD!$I:$I,MATCH("Psihologie"&amp;"||"&amp;$B221,Date_ProbaD!$K:$K,0))),"-")</f>
        <v>-</v>
      </c>
      <c r="J221" s="11" t="str">
        <f>IFERROR(IF(ISBLANK(INDEX(Date_ProbaD!$J:$J,MATCH("Psihologie"&amp;"||"&amp;$B221,Date_ProbaD!$K:$K,0))),"-",INDEX(Date_ProbaD!$J:$J,MATCH("Psihologie"&amp;"||"&amp;$B221,Date_ProbaD!$K:$K,0))),"-")</f>
        <v>-</v>
      </c>
      <c r="K221" s="11" t="str">
        <f t="shared" si="9"/>
        <v>-</v>
      </c>
    </row>
    <row r="222" spans="1:11" x14ac:dyDescent="0.2">
      <c r="A222" s="16">
        <v>18</v>
      </c>
      <c r="B222" s="17" t="s">
        <v>87</v>
      </c>
      <c r="C222" s="17" t="s">
        <v>88</v>
      </c>
      <c r="D222" s="16" t="s">
        <v>42</v>
      </c>
      <c r="E222" s="16">
        <f>IFERROR(IF(ISBLANK(INDEX(Date_ProbaD!$E:$E,MATCH("Psihologie"&amp;"||"&amp;$B222,Date_ProbaD!$K:$K,0))),"-",INDEX(Date_ProbaD!$E:$E,MATCH("Psihologie"&amp;"||"&amp;$B222,Date_ProbaD!$K:$K,0))),"-")</f>
        <v>1</v>
      </c>
      <c r="F222" s="11">
        <f>IFERROR(IF(ISBLANK(INDEX(Date_ProbaD!$F:$F,MATCH("Psihologie"&amp;"||"&amp;$B222,Date_ProbaD!$K:$K,0))),"-",INDEX(Date_ProbaD!$F:$F,MATCH("Psihologie"&amp;"||"&amp;$B222,Date_ProbaD!$K:$K,0))),"-")</f>
        <v>2.7</v>
      </c>
      <c r="G222" s="16" t="str">
        <f>IFERROR(IF(ISBLANK(INDEX(Date_ProbaD!$G:$G,MATCH("Psihologie"&amp;"||"&amp;$B222,Date_ProbaD!$K:$K,0))),"-",INDEX(Date_ProbaD!$G:$G,MATCH("Psihologie"&amp;"||"&amp;$B222,Date_ProbaD!$K:$K,0))),"-")</f>
        <v>-</v>
      </c>
      <c r="H222" s="11" t="str">
        <f>IFERROR(IF(ISBLANK(INDEX(Date_ProbaD!$H:$H,MATCH("Psihologie"&amp;"||"&amp;$B222,Date_ProbaD!$K:$K,0))),"-",INDEX(Date_ProbaD!$H:$H,MATCH("Psihologie"&amp;"||"&amp;$B222,Date_ProbaD!$K:$K,0))),"-")</f>
        <v>-</v>
      </c>
      <c r="I222" s="16" t="str">
        <f>IFERROR(IF(ISBLANK(INDEX(Date_ProbaD!$I:$I,MATCH("Psihologie"&amp;"||"&amp;$B222,Date_ProbaD!$K:$K,0))),"-",INDEX(Date_ProbaD!$I:$I,MATCH("Psihologie"&amp;"||"&amp;$B222,Date_ProbaD!$K:$K,0))),"-")</f>
        <v>-</v>
      </c>
      <c r="J222" s="11" t="str">
        <f>IFERROR(IF(ISBLANK(INDEX(Date_ProbaD!$J:$J,MATCH("Psihologie"&amp;"||"&amp;$B222,Date_ProbaD!$K:$K,0))),"-",INDEX(Date_ProbaD!$J:$J,MATCH("Psihologie"&amp;"||"&amp;$B222,Date_ProbaD!$K:$K,0))),"-")</f>
        <v>-</v>
      </c>
      <c r="K222" s="11" t="str">
        <f t="shared" si="9"/>
        <v>-</v>
      </c>
    </row>
    <row r="223" spans="1:11" x14ac:dyDescent="0.2">
      <c r="A223" s="16">
        <v>19</v>
      </c>
      <c r="B223" s="17" t="s">
        <v>94</v>
      </c>
      <c r="C223" s="17" t="s">
        <v>95</v>
      </c>
      <c r="D223" s="16" t="s">
        <v>42</v>
      </c>
      <c r="E223" s="16">
        <f>IFERROR(IF(ISBLANK(INDEX(Date_ProbaD!$E:$E,MATCH("Psihologie"&amp;"||"&amp;$B223,Date_ProbaD!$K:$K,0))),"-",INDEX(Date_ProbaD!$E:$E,MATCH("Psihologie"&amp;"||"&amp;$B223,Date_ProbaD!$K:$K,0))),"-")</f>
        <v>1</v>
      </c>
      <c r="F223" s="11">
        <f>IFERROR(IF(ISBLANK(INDEX(Date_ProbaD!$F:$F,MATCH("Psihologie"&amp;"||"&amp;$B223,Date_ProbaD!$K:$K,0))),"-",INDEX(Date_ProbaD!$F:$F,MATCH("Psihologie"&amp;"||"&amp;$B223,Date_ProbaD!$K:$K,0))),"-")</f>
        <v>7.55</v>
      </c>
      <c r="G223" s="16" t="str">
        <f>IFERROR(IF(ISBLANK(INDEX(Date_ProbaD!$G:$G,MATCH("Psihologie"&amp;"||"&amp;$B223,Date_ProbaD!$K:$K,0))),"-",INDEX(Date_ProbaD!$G:$G,MATCH("Psihologie"&amp;"||"&amp;$B223,Date_ProbaD!$K:$K,0))),"-")</f>
        <v>-</v>
      </c>
      <c r="H223" s="11" t="str">
        <f>IFERROR(IF(ISBLANK(INDEX(Date_ProbaD!$H:$H,MATCH("Psihologie"&amp;"||"&amp;$B223,Date_ProbaD!$K:$K,0))),"-",INDEX(Date_ProbaD!$H:$H,MATCH("Psihologie"&amp;"||"&amp;$B223,Date_ProbaD!$K:$K,0))),"-")</f>
        <v>-</v>
      </c>
      <c r="I223" s="16" t="str">
        <f>IFERROR(IF(ISBLANK(INDEX(Date_ProbaD!$I:$I,MATCH("Psihologie"&amp;"||"&amp;$B223,Date_ProbaD!$K:$K,0))),"-",INDEX(Date_ProbaD!$I:$I,MATCH("Psihologie"&amp;"||"&amp;$B223,Date_ProbaD!$K:$K,0))),"-")</f>
        <v>-</v>
      </c>
      <c r="J223" s="11" t="str">
        <f>IFERROR(IF(ISBLANK(INDEX(Date_ProbaD!$J:$J,MATCH("Psihologie"&amp;"||"&amp;$B223,Date_ProbaD!$K:$K,0))),"-",INDEX(Date_ProbaD!$J:$J,MATCH("Psihologie"&amp;"||"&amp;$B223,Date_ProbaD!$K:$K,0))),"-")</f>
        <v>-</v>
      </c>
      <c r="K223" s="11" t="str">
        <f t="shared" si="9"/>
        <v>-</v>
      </c>
    </row>
    <row r="224" spans="1:11" x14ac:dyDescent="0.2">
      <c r="A224" s="16">
        <v>20</v>
      </c>
      <c r="B224" s="17" t="s">
        <v>49</v>
      </c>
      <c r="C224" s="17" t="s">
        <v>41</v>
      </c>
      <c r="D224" s="16" t="s">
        <v>42</v>
      </c>
      <c r="E224" s="16" t="str">
        <f>IFERROR(IF(ISBLANK(INDEX(Date_ProbaD!$E:$E,MATCH("Psihologie"&amp;"||"&amp;$B224,Date_ProbaD!$K:$K,0))),"-",INDEX(Date_ProbaD!$E:$E,MATCH("Psihologie"&amp;"||"&amp;$B224,Date_ProbaD!$K:$K,0))),"-")</f>
        <v>-</v>
      </c>
      <c r="F224" s="11" t="str">
        <f>IFERROR(IF(ISBLANK(INDEX(Date_ProbaD!$F:$F,MATCH("Psihologie"&amp;"||"&amp;$B224,Date_ProbaD!$K:$K,0))),"-",INDEX(Date_ProbaD!$F:$F,MATCH("Psihologie"&amp;"||"&amp;$B224,Date_ProbaD!$K:$K,0))),"-")</f>
        <v>-</v>
      </c>
      <c r="G224" s="16">
        <f>IFERROR(IF(ISBLANK(INDEX(Date_ProbaD!$G:$G,MATCH("Psihologie"&amp;"||"&amp;$B224,Date_ProbaD!$K:$K,0))),"-",INDEX(Date_ProbaD!$G:$G,MATCH("Psihologie"&amp;"||"&amp;$B224,Date_ProbaD!$K:$K,0))),"-")</f>
        <v>2</v>
      </c>
      <c r="H224" s="11">
        <f>IFERROR(IF(ISBLANK(INDEX(Date_ProbaD!$H:$H,MATCH("Psihologie"&amp;"||"&amp;$B224,Date_ProbaD!$K:$K,0))),"-",INDEX(Date_ProbaD!$H:$H,MATCH("Psihologie"&amp;"||"&amp;$B224,Date_ProbaD!$K:$K,0))),"-")</f>
        <v>6.4</v>
      </c>
      <c r="I224" s="16" t="str">
        <f>IFERROR(IF(ISBLANK(INDEX(Date_ProbaD!$I:$I,MATCH("Psihologie"&amp;"||"&amp;$B224,Date_ProbaD!$K:$K,0))),"-",INDEX(Date_ProbaD!$I:$I,MATCH("Psihologie"&amp;"||"&amp;$B224,Date_ProbaD!$K:$K,0))),"-")</f>
        <v>-</v>
      </c>
      <c r="J224" s="11" t="str">
        <f>IFERROR(IF(ISBLANK(INDEX(Date_ProbaD!$J:$J,MATCH("Psihologie"&amp;"||"&amp;$B224,Date_ProbaD!$K:$K,0))),"-",INDEX(Date_ProbaD!$J:$J,MATCH("Psihologie"&amp;"||"&amp;$B224,Date_ProbaD!$K:$K,0))),"-")</f>
        <v>-</v>
      </c>
      <c r="K224" s="11" t="str">
        <f t="shared" si="9"/>
        <v>-</v>
      </c>
    </row>
    <row r="225" spans="1:11" x14ac:dyDescent="0.2">
      <c r="A225" s="1" t="s">
        <v>129</v>
      </c>
      <c r="B225" s="1"/>
      <c r="C225" s="1"/>
      <c r="D225" s="1"/>
      <c r="E225" s="1"/>
      <c r="F225" s="1"/>
      <c r="G225" s="1"/>
      <c r="H225" s="1"/>
      <c r="I225" s="1"/>
      <c r="J225" s="1"/>
      <c r="K225" s="1"/>
    </row>
    <row r="226" spans="1:11" ht="28" x14ac:dyDescent="0.2">
      <c r="A226" s="12" t="s">
        <v>100</v>
      </c>
      <c r="B226" s="12" t="s">
        <v>22</v>
      </c>
      <c r="C226" s="12" t="s">
        <v>23</v>
      </c>
      <c r="D226" s="12" t="s">
        <v>24</v>
      </c>
      <c r="E226" s="12" t="s">
        <v>135</v>
      </c>
      <c r="F226" s="12" t="s">
        <v>136</v>
      </c>
      <c r="G226" s="12" t="s">
        <v>137</v>
      </c>
      <c r="H226" s="12" t="s">
        <v>138</v>
      </c>
      <c r="I226" s="12" t="s">
        <v>139</v>
      </c>
      <c r="J226" s="12" t="s">
        <v>140</v>
      </c>
      <c r="K226" s="12" t="s">
        <v>103</v>
      </c>
    </row>
    <row r="227" spans="1:11" x14ac:dyDescent="0.2">
      <c r="A227" s="16">
        <v>1</v>
      </c>
      <c r="B227" s="17" t="s">
        <v>46</v>
      </c>
      <c r="C227" s="17" t="s">
        <v>41</v>
      </c>
      <c r="D227" s="16" t="s">
        <v>42</v>
      </c>
      <c r="E227" s="16">
        <f>IFERROR(IF(ISBLANK(INDEX(Date_ProbaD!$E:$E,MATCH("Sociologie"&amp;"||"&amp;$B227,Date_ProbaD!$K:$K,0))),"-",INDEX(Date_ProbaD!$E:$E,MATCH("Sociologie"&amp;"||"&amp;$B227,Date_ProbaD!$K:$K,0))),"-")</f>
        <v>1</v>
      </c>
      <c r="F227" s="11">
        <f>IFERROR(IF(ISBLANK(INDEX(Date_ProbaD!$F:$F,MATCH("Sociologie"&amp;"||"&amp;$B227,Date_ProbaD!$K:$K,0))),"-",INDEX(Date_ProbaD!$F:$F,MATCH("Sociologie"&amp;"||"&amp;$B227,Date_ProbaD!$K:$K,0))),"-")</f>
        <v>9.35</v>
      </c>
      <c r="G227" s="16">
        <f>IFERROR(IF(ISBLANK(INDEX(Date_ProbaD!$G:$G,MATCH("Sociologie"&amp;"||"&amp;$B227,Date_ProbaD!$K:$K,0))),"-",INDEX(Date_ProbaD!$G:$G,MATCH("Sociologie"&amp;"||"&amp;$B227,Date_ProbaD!$K:$K,0))),"-")</f>
        <v>3</v>
      </c>
      <c r="H227" s="11">
        <f>IFERROR(IF(ISBLANK(INDEX(Date_ProbaD!$H:$H,MATCH("Sociologie"&amp;"||"&amp;$B227,Date_ProbaD!$K:$K,0))),"-",INDEX(Date_ProbaD!$H:$H,MATCH("Sociologie"&amp;"||"&amp;$B227,Date_ProbaD!$K:$K,0))),"-")</f>
        <v>7.7</v>
      </c>
      <c r="I227" s="16">
        <f>IFERROR(IF(ISBLANK(INDEX(Date_ProbaD!$I:$I,MATCH("Sociologie"&amp;"||"&amp;$B227,Date_ProbaD!$K:$K,0))),"-",INDEX(Date_ProbaD!$I:$I,MATCH("Sociologie"&amp;"||"&amp;$B227,Date_ProbaD!$K:$K,0))),"-")</f>
        <v>2</v>
      </c>
      <c r="J227" s="11">
        <f>IFERROR(IF(ISBLANK(INDEX(Date_ProbaD!$J:$J,MATCH("Sociologie"&amp;"||"&amp;$B227,Date_ProbaD!$K:$K,0))),"-",INDEX(Date_ProbaD!$J:$J,MATCH("Sociologie"&amp;"||"&amp;$B227,Date_ProbaD!$K:$K,0))),"-")</f>
        <v>9.2249999999999996</v>
      </c>
      <c r="K227" s="11">
        <f t="shared" ref="K227:K238" si="10">IFERROR(ROUND(J227-F227,2),"-")</f>
        <v>-0.13</v>
      </c>
    </row>
    <row r="228" spans="1:11" x14ac:dyDescent="0.2">
      <c r="A228" s="16">
        <v>2</v>
      </c>
      <c r="B228" s="17" t="s">
        <v>45</v>
      </c>
      <c r="C228" s="17" t="s">
        <v>41</v>
      </c>
      <c r="D228" s="16" t="s">
        <v>42</v>
      </c>
      <c r="E228" s="16">
        <f>IFERROR(IF(ISBLANK(INDEX(Date_ProbaD!$E:$E,MATCH("Sociologie"&amp;"||"&amp;$B228,Date_ProbaD!$K:$K,0))),"-",INDEX(Date_ProbaD!$E:$E,MATCH("Sociologie"&amp;"||"&amp;$B228,Date_ProbaD!$K:$K,0))),"-")</f>
        <v>6</v>
      </c>
      <c r="F228" s="11">
        <f>IFERROR(IF(ISBLANK(INDEX(Date_ProbaD!$F:$F,MATCH("Sociologie"&amp;"||"&amp;$B228,Date_ProbaD!$K:$K,0))),"-",INDEX(Date_ProbaD!$F:$F,MATCH("Sociologie"&amp;"||"&amp;$B228,Date_ProbaD!$K:$K,0))),"-")</f>
        <v>8.3666666666666707</v>
      </c>
      <c r="G228" s="16" t="str">
        <f>IFERROR(IF(ISBLANK(INDEX(Date_ProbaD!$G:$G,MATCH("Sociologie"&amp;"||"&amp;$B228,Date_ProbaD!$K:$K,0))),"-",INDEX(Date_ProbaD!$G:$G,MATCH("Sociologie"&amp;"||"&amp;$B228,Date_ProbaD!$K:$K,0))),"-")</f>
        <v>-</v>
      </c>
      <c r="H228" s="11" t="str">
        <f>IFERROR(IF(ISBLANK(INDEX(Date_ProbaD!$H:$H,MATCH("Sociologie"&amp;"||"&amp;$B228,Date_ProbaD!$K:$K,0))),"-",INDEX(Date_ProbaD!$H:$H,MATCH("Sociologie"&amp;"||"&amp;$B228,Date_ProbaD!$K:$K,0))),"-")</f>
        <v>-</v>
      </c>
      <c r="I228" s="16">
        <f>IFERROR(IF(ISBLANK(INDEX(Date_ProbaD!$I:$I,MATCH("Sociologie"&amp;"||"&amp;$B228,Date_ProbaD!$K:$K,0))),"-",INDEX(Date_ProbaD!$I:$I,MATCH("Sociologie"&amp;"||"&amp;$B228,Date_ProbaD!$K:$K,0))),"-")</f>
        <v>1</v>
      </c>
      <c r="J228" s="11">
        <f>IFERROR(IF(ISBLANK(INDEX(Date_ProbaD!$J:$J,MATCH("Sociologie"&amp;"||"&amp;$B228,Date_ProbaD!$K:$K,0))),"-",INDEX(Date_ProbaD!$J:$J,MATCH("Sociologie"&amp;"||"&amp;$B228,Date_ProbaD!$K:$K,0))),"-")</f>
        <v>9</v>
      </c>
      <c r="K228" s="11">
        <f t="shared" si="10"/>
        <v>0.63</v>
      </c>
    </row>
    <row r="229" spans="1:11" x14ac:dyDescent="0.2">
      <c r="A229" s="16">
        <v>3</v>
      </c>
      <c r="B229" s="17" t="s">
        <v>94</v>
      </c>
      <c r="C229" s="17" t="s">
        <v>95</v>
      </c>
      <c r="D229" s="16" t="s">
        <v>42</v>
      </c>
      <c r="E229" s="16">
        <f>IFERROR(IF(ISBLANK(INDEX(Date_ProbaD!$E:$E,MATCH("Sociologie"&amp;"||"&amp;$B229,Date_ProbaD!$K:$K,0))),"-",INDEX(Date_ProbaD!$E:$E,MATCH("Sociologie"&amp;"||"&amp;$B229,Date_ProbaD!$K:$K,0))),"-")</f>
        <v>6</v>
      </c>
      <c r="F229" s="11">
        <f>IFERROR(IF(ISBLANK(INDEX(Date_ProbaD!$F:$F,MATCH("Sociologie"&amp;"||"&amp;$B229,Date_ProbaD!$K:$K,0))),"-",INDEX(Date_ProbaD!$F:$F,MATCH("Sociologie"&amp;"||"&amp;$B229,Date_ProbaD!$K:$K,0))),"-")</f>
        <v>6.8333333333333304</v>
      </c>
      <c r="G229" s="16" t="str">
        <f>IFERROR(IF(ISBLANK(INDEX(Date_ProbaD!$G:$G,MATCH("Sociologie"&amp;"||"&amp;$B229,Date_ProbaD!$K:$K,0))),"-",INDEX(Date_ProbaD!$G:$G,MATCH("Sociologie"&amp;"||"&amp;$B229,Date_ProbaD!$K:$K,0))),"-")</f>
        <v>-</v>
      </c>
      <c r="H229" s="11" t="str">
        <f>IFERROR(IF(ISBLANK(INDEX(Date_ProbaD!$H:$H,MATCH("Sociologie"&amp;"||"&amp;$B229,Date_ProbaD!$K:$K,0))),"-",INDEX(Date_ProbaD!$H:$H,MATCH("Sociologie"&amp;"||"&amp;$B229,Date_ProbaD!$K:$K,0))),"-")</f>
        <v>-</v>
      </c>
      <c r="I229" s="16">
        <f>IFERROR(IF(ISBLANK(INDEX(Date_ProbaD!$I:$I,MATCH("Sociologie"&amp;"||"&amp;$B229,Date_ProbaD!$K:$K,0))),"-",INDEX(Date_ProbaD!$I:$I,MATCH("Sociologie"&amp;"||"&amp;$B229,Date_ProbaD!$K:$K,0))),"-")</f>
        <v>1</v>
      </c>
      <c r="J229" s="11">
        <f>IFERROR(IF(ISBLANK(INDEX(Date_ProbaD!$J:$J,MATCH("Sociologie"&amp;"||"&amp;$B229,Date_ProbaD!$K:$K,0))),"-",INDEX(Date_ProbaD!$J:$J,MATCH("Sociologie"&amp;"||"&amp;$B229,Date_ProbaD!$K:$K,0))),"-")</f>
        <v>8.9</v>
      </c>
      <c r="K229" s="11">
        <f t="shared" si="10"/>
        <v>2.0699999999999998</v>
      </c>
    </row>
    <row r="230" spans="1:11" x14ac:dyDescent="0.2">
      <c r="A230" s="16">
        <v>4</v>
      </c>
      <c r="B230" s="17" t="s">
        <v>37</v>
      </c>
      <c r="C230" s="17" t="s">
        <v>38</v>
      </c>
      <c r="D230" s="16" t="s">
        <v>39</v>
      </c>
      <c r="E230" s="16">
        <f>IFERROR(IF(ISBLANK(INDEX(Date_ProbaD!$E:$E,MATCH("Sociologie"&amp;"||"&amp;$B230,Date_ProbaD!$K:$K,0))),"-",INDEX(Date_ProbaD!$E:$E,MATCH("Sociologie"&amp;"||"&amp;$B230,Date_ProbaD!$K:$K,0))),"-")</f>
        <v>12</v>
      </c>
      <c r="F230" s="11">
        <f>IFERROR(IF(ISBLANK(INDEX(Date_ProbaD!$F:$F,MATCH("Sociologie"&amp;"||"&amp;$B230,Date_ProbaD!$K:$K,0))),"-",INDEX(Date_ProbaD!$F:$F,MATCH("Sociologie"&amp;"||"&amp;$B230,Date_ProbaD!$K:$K,0))),"-")</f>
        <v>8.7416666666666707</v>
      </c>
      <c r="G230" s="16">
        <f>IFERROR(IF(ISBLANK(INDEX(Date_ProbaD!$G:$G,MATCH("Sociologie"&amp;"||"&amp;$B230,Date_ProbaD!$K:$K,0))),"-",INDEX(Date_ProbaD!$G:$G,MATCH("Sociologie"&amp;"||"&amp;$B230,Date_ProbaD!$K:$K,0))),"-")</f>
        <v>4</v>
      </c>
      <c r="H230" s="11">
        <f>IFERROR(IF(ISBLANK(INDEX(Date_ProbaD!$H:$H,MATCH("Sociologie"&amp;"||"&amp;$B230,Date_ProbaD!$K:$K,0))),"-",INDEX(Date_ProbaD!$H:$H,MATCH("Sociologie"&amp;"||"&amp;$B230,Date_ProbaD!$K:$K,0))),"-")</f>
        <v>6.625</v>
      </c>
      <c r="I230" s="16">
        <f>IFERROR(IF(ISBLANK(INDEX(Date_ProbaD!$I:$I,MATCH("Sociologie"&amp;"||"&amp;$B230,Date_ProbaD!$K:$K,0))),"-",INDEX(Date_ProbaD!$I:$I,MATCH("Sociologie"&amp;"||"&amp;$B230,Date_ProbaD!$K:$K,0))),"-")</f>
        <v>1</v>
      </c>
      <c r="J230" s="11">
        <f>IFERROR(IF(ISBLANK(INDEX(Date_ProbaD!$J:$J,MATCH("Sociologie"&amp;"||"&amp;$B230,Date_ProbaD!$K:$K,0))),"-",INDEX(Date_ProbaD!$J:$J,MATCH("Sociologie"&amp;"||"&amp;$B230,Date_ProbaD!$K:$K,0))),"-")</f>
        <v>8.35</v>
      </c>
      <c r="K230" s="11">
        <f t="shared" si="10"/>
        <v>-0.39</v>
      </c>
    </row>
    <row r="231" spans="1:11" x14ac:dyDescent="0.2">
      <c r="A231" s="16">
        <v>5</v>
      </c>
      <c r="B231" s="17" t="s">
        <v>86</v>
      </c>
      <c r="C231" s="17" t="s">
        <v>41</v>
      </c>
      <c r="D231" s="16" t="s">
        <v>42</v>
      </c>
      <c r="E231" s="16">
        <f>IFERROR(IF(ISBLANK(INDEX(Date_ProbaD!$E:$E,MATCH("Sociologie"&amp;"||"&amp;$B231,Date_ProbaD!$K:$K,0))),"-",INDEX(Date_ProbaD!$E:$E,MATCH("Sociologie"&amp;"||"&amp;$B231,Date_ProbaD!$K:$K,0))),"-")</f>
        <v>11</v>
      </c>
      <c r="F231" s="11">
        <f>IFERROR(IF(ISBLANK(INDEX(Date_ProbaD!$F:$F,MATCH("Sociologie"&amp;"||"&amp;$B231,Date_ProbaD!$K:$K,0))),"-",INDEX(Date_ProbaD!$F:$F,MATCH("Sociologie"&amp;"||"&amp;$B231,Date_ProbaD!$K:$K,0))),"-")</f>
        <v>7.4181818181818198</v>
      </c>
      <c r="G231" s="16">
        <f>IFERROR(IF(ISBLANK(INDEX(Date_ProbaD!$G:$G,MATCH("Sociologie"&amp;"||"&amp;$B231,Date_ProbaD!$K:$K,0))),"-",INDEX(Date_ProbaD!$G:$G,MATCH("Sociologie"&amp;"||"&amp;$B231,Date_ProbaD!$K:$K,0))),"-")</f>
        <v>5</v>
      </c>
      <c r="H231" s="11">
        <f>IFERROR(IF(ISBLANK(INDEX(Date_ProbaD!$H:$H,MATCH("Sociologie"&amp;"||"&amp;$B231,Date_ProbaD!$K:$K,0))),"-",INDEX(Date_ProbaD!$H:$H,MATCH("Sociologie"&amp;"||"&amp;$B231,Date_ProbaD!$K:$K,0))),"-")</f>
        <v>7.31</v>
      </c>
      <c r="I231" s="16">
        <f>IFERROR(IF(ISBLANK(INDEX(Date_ProbaD!$I:$I,MATCH("Sociologie"&amp;"||"&amp;$B231,Date_ProbaD!$K:$K,0))),"-",INDEX(Date_ProbaD!$I:$I,MATCH("Sociologie"&amp;"||"&amp;$B231,Date_ProbaD!$K:$K,0))),"-")</f>
        <v>3</v>
      </c>
      <c r="J231" s="11">
        <f>IFERROR(IF(ISBLANK(INDEX(Date_ProbaD!$J:$J,MATCH("Sociologie"&amp;"||"&amp;$B231,Date_ProbaD!$K:$K,0))),"-",INDEX(Date_ProbaD!$J:$J,MATCH("Sociologie"&amp;"||"&amp;$B231,Date_ProbaD!$K:$K,0))),"-")</f>
        <v>7.43333333333333</v>
      </c>
      <c r="K231" s="11">
        <f t="shared" si="10"/>
        <v>0.02</v>
      </c>
    </row>
    <row r="232" spans="1:11" x14ac:dyDescent="0.2">
      <c r="A232" s="16">
        <v>6</v>
      </c>
      <c r="B232" s="17" t="s">
        <v>44</v>
      </c>
      <c r="C232" s="17" t="s">
        <v>41</v>
      </c>
      <c r="D232" s="16" t="s">
        <v>42</v>
      </c>
      <c r="E232" s="16">
        <f>IFERROR(IF(ISBLANK(INDEX(Date_ProbaD!$E:$E,MATCH("Sociologie"&amp;"||"&amp;$B232,Date_ProbaD!$K:$K,0))),"-",INDEX(Date_ProbaD!$E:$E,MATCH("Sociologie"&amp;"||"&amp;$B232,Date_ProbaD!$K:$K,0))),"-")</f>
        <v>15</v>
      </c>
      <c r="F232" s="11">
        <f>IFERROR(IF(ISBLANK(INDEX(Date_ProbaD!$F:$F,MATCH("Sociologie"&amp;"||"&amp;$B232,Date_ProbaD!$K:$K,0))),"-",INDEX(Date_ProbaD!$F:$F,MATCH("Sociologie"&amp;"||"&amp;$B232,Date_ProbaD!$K:$K,0))),"-")</f>
        <v>8.8233333333333306</v>
      </c>
      <c r="G232" s="16">
        <f>IFERROR(IF(ISBLANK(INDEX(Date_ProbaD!$G:$G,MATCH("Sociologie"&amp;"||"&amp;$B232,Date_ProbaD!$K:$K,0))),"-",INDEX(Date_ProbaD!$G:$G,MATCH("Sociologie"&amp;"||"&amp;$B232,Date_ProbaD!$K:$K,0))),"-")</f>
        <v>1</v>
      </c>
      <c r="H232" s="11">
        <f>IFERROR(IF(ISBLANK(INDEX(Date_ProbaD!$H:$H,MATCH("Sociologie"&amp;"||"&amp;$B232,Date_ProbaD!$K:$K,0))),"-",INDEX(Date_ProbaD!$H:$H,MATCH("Sociologie"&amp;"||"&amp;$B232,Date_ProbaD!$K:$K,0))),"-")</f>
        <v>7.45</v>
      </c>
      <c r="I232" s="16">
        <f>IFERROR(IF(ISBLANK(INDEX(Date_ProbaD!$I:$I,MATCH("Sociologie"&amp;"||"&amp;$B232,Date_ProbaD!$K:$K,0))),"-",INDEX(Date_ProbaD!$I:$I,MATCH("Sociologie"&amp;"||"&amp;$B232,Date_ProbaD!$K:$K,0))),"-")</f>
        <v>1</v>
      </c>
      <c r="J232" s="11">
        <f>IFERROR(IF(ISBLANK(INDEX(Date_ProbaD!$J:$J,MATCH("Sociologie"&amp;"||"&amp;$B232,Date_ProbaD!$K:$K,0))),"-",INDEX(Date_ProbaD!$J:$J,MATCH("Sociologie"&amp;"||"&amp;$B232,Date_ProbaD!$K:$K,0))),"-")</f>
        <v>7.2</v>
      </c>
      <c r="K232" s="11">
        <f t="shared" si="10"/>
        <v>-1.62</v>
      </c>
    </row>
    <row r="233" spans="1:11" x14ac:dyDescent="0.2">
      <c r="A233" s="16">
        <v>7</v>
      </c>
      <c r="B233" s="17" t="s">
        <v>87</v>
      </c>
      <c r="C233" s="17" t="s">
        <v>88</v>
      </c>
      <c r="D233" s="16" t="s">
        <v>42</v>
      </c>
      <c r="E233" s="16">
        <f>IFERROR(IF(ISBLANK(INDEX(Date_ProbaD!$E:$E,MATCH("Sociologie"&amp;"||"&amp;$B233,Date_ProbaD!$K:$K,0))),"-",INDEX(Date_ProbaD!$E:$E,MATCH("Sociologie"&amp;"||"&amp;$B233,Date_ProbaD!$K:$K,0))),"-")</f>
        <v>12</v>
      </c>
      <c r="F233" s="11">
        <f>IFERROR(IF(ISBLANK(INDEX(Date_ProbaD!$F:$F,MATCH("Sociologie"&amp;"||"&amp;$B233,Date_ProbaD!$K:$K,0))),"-",INDEX(Date_ProbaD!$F:$F,MATCH("Sociologie"&amp;"||"&amp;$B233,Date_ProbaD!$K:$K,0))),"-")</f>
        <v>4.7708333333333304</v>
      </c>
      <c r="G233" s="16">
        <f>IFERROR(IF(ISBLANK(INDEX(Date_ProbaD!$G:$G,MATCH("Sociologie"&amp;"||"&amp;$B233,Date_ProbaD!$K:$K,0))),"-",INDEX(Date_ProbaD!$G:$G,MATCH("Sociologie"&amp;"||"&amp;$B233,Date_ProbaD!$K:$K,0))),"-")</f>
        <v>14</v>
      </c>
      <c r="H233" s="11">
        <f>IFERROR(IF(ISBLANK(INDEX(Date_ProbaD!$H:$H,MATCH("Sociologie"&amp;"||"&amp;$B233,Date_ProbaD!$K:$K,0))),"-",INDEX(Date_ProbaD!$H:$H,MATCH("Sociologie"&amp;"||"&amp;$B233,Date_ProbaD!$K:$K,0))),"-")</f>
        <v>4.4142857142857101</v>
      </c>
      <c r="I233" s="16">
        <f>IFERROR(IF(ISBLANK(INDEX(Date_ProbaD!$I:$I,MATCH("Sociologie"&amp;"||"&amp;$B233,Date_ProbaD!$K:$K,0))),"-",INDEX(Date_ProbaD!$I:$I,MATCH("Sociologie"&amp;"||"&amp;$B233,Date_ProbaD!$K:$K,0))),"-")</f>
        <v>6</v>
      </c>
      <c r="J233" s="11">
        <f>IFERROR(IF(ISBLANK(INDEX(Date_ProbaD!$J:$J,MATCH("Sociologie"&amp;"||"&amp;$B233,Date_ProbaD!$K:$K,0))),"-",INDEX(Date_ProbaD!$J:$J,MATCH("Sociologie"&amp;"||"&amp;$B233,Date_ProbaD!$K:$K,0))),"-")</f>
        <v>5.7916666666666696</v>
      </c>
      <c r="K233" s="11">
        <f t="shared" si="10"/>
        <v>1.02</v>
      </c>
    </row>
    <row r="234" spans="1:11" x14ac:dyDescent="0.2">
      <c r="A234" s="16">
        <v>8</v>
      </c>
      <c r="B234" s="17" t="s">
        <v>48</v>
      </c>
      <c r="C234" s="17" t="s">
        <v>41</v>
      </c>
      <c r="D234" s="16" t="s">
        <v>42</v>
      </c>
      <c r="E234" s="16">
        <f>IFERROR(IF(ISBLANK(INDEX(Date_ProbaD!$E:$E,MATCH("Sociologie"&amp;"||"&amp;$B234,Date_ProbaD!$K:$K,0))),"-",INDEX(Date_ProbaD!$E:$E,MATCH("Sociologie"&amp;"||"&amp;$B234,Date_ProbaD!$K:$K,0))),"-")</f>
        <v>11</v>
      </c>
      <c r="F234" s="11">
        <f>IFERROR(IF(ISBLANK(INDEX(Date_ProbaD!$F:$F,MATCH("Sociologie"&amp;"||"&amp;$B234,Date_ProbaD!$K:$K,0))),"-",INDEX(Date_ProbaD!$F:$F,MATCH("Sociologie"&amp;"||"&amp;$B234,Date_ProbaD!$K:$K,0))),"-")</f>
        <v>6.3909090909090898</v>
      </c>
      <c r="G234" s="16">
        <f>IFERROR(IF(ISBLANK(INDEX(Date_ProbaD!$G:$G,MATCH("Sociologie"&amp;"||"&amp;$B234,Date_ProbaD!$K:$K,0))),"-",INDEX(Date_ProbaD!$G:$G,MATCH("Sociologie"&amp;"||"&amp;$B234,Date_ProbaD!$K:$K,0))),"-")</f>
        <v>2</v>
      </c>
      <c r="H234" s="11">
        <f>IFERROR(IF(ISBLANK(INDEX(Date_ProbaD!$H:$H,MATCH("Sociologie"&amp;"||"&amp;$B234,Date_ProbaD!$K:$K,0))),"-",INDEX(Date_ProbaD!$H:$H,MATCH("Sociologie"&amp;"||"&amp;$B234,Date_ProbaD!$K:$K,0))),"-")</f>
        <v>7.875</v>
      </c>
      <c r="I234" s="16">
        <f>IFERROR(IF(ISBLANK(INDEX(Date_ProbaD!$I:$I,MATCH("Sociologie"&amp;"||"&amp;$B234,Date_ProbaD!$K:$K,0))),"-",INDEX(Date_ProbaD!$I:$I,MATCH("Sociologie"&amp;"||"&amp;$B234,Date_ProbaD!$K:$K,0))),"-")</f>
        <v>6</v>
      </c>
      <c r="J234" s="11">
        <f>IFERROR(IF(ISBLANK(INDEX(Date_ProbaD!$J:$J,MATCH("Sociologie"&amp;"||"&amp;$B234,Date_ProbaD!$K:$K,0))),"-",INDEX(Date_ProbaD!$J:$J,MATCH("Sociologie"&amp;"||"&amp;$B234,Date_ProbaD!$K:$K,0))),"-")</f>
        <v>5.4583333333333304</v>
      </c>
      <c r="K234" s="11">
        <f t="shared" si="10"/>
        <v>-0.93</v>
      </c>
    </row>
    <row r="235" spans="1:11" x14ac:dyDescent="0.2">
      <c r="A235" s="16">
        <v>9</v>
      </c>
      <c r="B235" s="17" t="s">
        <v>50</v>
      </c>
      <c r="C235" s="17" t="s">
        <v>51</v>
      </c>
      <c r="D235" s="16" t="s">
        <v>42</v>
      </c>
      <c r="E235" s="16">
        <f>IFERROR(IF(ISBLANK(INDEX(Date_ProbaD!$E:$E,MATCH("Sociologie"&amp;"||"&amp;$B235,Date_ProbaD!$K:$K,0))),"-",INDEX(Date_ProbaD!$E:$E,MATCH("Sociologie"&amp;"||"&amp;$B235,Date_ProbaD!$K:$K,0))),"-")</f>
        <v>1</v>
      </c>
      <c r="F235" s="11">
        <f>IFERROR(IF(ISBLANK(INDEX(Date_ProbaD!$F:$F,MATCH("Sociologie"&amp;"||"&amp;$B235,Date_ProbaD!$K:$K,0))),"-",INDEX(Date_ProbaD!$F:$F,MATCH("Sociologie"&amp;"||"&amp;$B235,Date_ProbaD!$K:$K,0))),"-")</f>
        <v>5.7</v>
      </c>
      <c r="G235" s="16">
        <f>IFERROR(IF(ISBLANK(INDEX(Date_ProbaD!$G:$G,MATCH("Sociologie"&amp;"||"&amp;$B235,Date_ProbaD!$K:$K,0))),"-",INDEX(Date_ProbaD!$G:$G,MATCH("Sociologie"&amp;"||"&amp;$B235,Date_ProbaD!$K:$K,0))),"-")</f>
        <v>1</v>
      </c>
      <c r="H235" s="11">
        <f>IFERROR(IF(ISBLANK(INDEX(Date_ProbaD!$H:$H,MATCH("Sociologie"&amp;"||"&amp;$B235,Date_ProbaD!$K:$K,0))),"-",INDEX(Date_ProbaD!$H:$H,MATCH("Sociologie"&amp;"||"&amp;$B235,Date_ProbaD!$K:$K,0))),"-")</f>
        <v>5.7</v>
      </c>
      <c r="I235" s="16">
        <f>IFERROR(IF(ISBLANK(INDEX(Date_ProbaD!$I:$I,MATCH("Sociologie"&amp;"||"&amp;$B235,Date_ProbaD!$K:$K,0))),"-",INDEX(Date_ProbaD!$I:$I,MATCH("Sociologie"&amp;"||"&amp;$B235,Date_ProbaD!$K:$K,0))),"-")</f>
        <v>1</v>
      </c>
      <c r="J235" s="11">
        <f>IFERROR(IF(ISBLANK(INDEX(Date_ProbaD!$J:$J,MATCH("Sociologie"&amp;"||"&amp;$B235,Date_ProbaD!$K:$K,0))),"-",INDEX(Date_ProbaD!$J:$J,MATCH("Sociologie"&amp;"||"&amp;$B235,Date_ProbaD!$K:$K,0))),"-")</f>
        <v>4.75</v>
      </c>
      <c r="K235" s="11">
        <f t="shared" si="10"/>
        <v>-0.95</v>
      </c>
    </row>
    <row r="236" spans="1:11" x14ac:dyDescent="0.2">
      <c r="A236" s="16">
        <v>10</v>
      </c>
      <c r="B236" s="17" t="s">
        <v>89</v>
      </c>
      <c r="C236" s="17" t="s">
        <v>90</v>
      </c>
      <c r="D236" s="16" t="s">
        <v>42</v>
      </c>
      <c r="E236" s="16" t="str">
        <f>IFERROR(IF(ISBLANK(INDEX(Date_ProbaD!$E:$E,MATCH("Sociologie"&amp;"||"&amp;$B236,Date_ProbaD!$K:$K,0))),"-",INDEX(Date_ProbaD!$E:$E,MATCH("Sociologie"&amp;"||"&amp;$B236,Date_ProbaD!$K:$K,0))),"-")</f>
        <v>-</v>
      </c>
      <c r="F236" s="11" t="str">
        <f>IFERROR(IF(ISBLANK(INDEX(Date_ProbaD!$F:$F,MATCH("Sociologie"&amp;"||"&amp;$B236,Date_ProbaD!$K:$K,0))),"-",INDEX(Date_ProbaD!$F:$F,MATCH("Sociologie"&amp;"||"&amp;$B236,Date_ProbaD!$K:$K,0))),"-")</f>
        <v>-</v>
      </c>
      <c r="G236" s="16" t="str">
        <f>IFERROR(IF(ISBLANK(INDEX(Date_ProbaD!$G:$G,MATCH("Sociologie"&amp;"||"&amp;$B236,Date_ProbaD!$K:$K,0))),"-",INDEX(Date_ProbaD!$G:$G,MATCH("Sociologie"&amp;"||"&amp;$B236,Date_ProbaD!$K:$K,0))),"-")</f>
        <v>-</v>
      </c>
      <c r="H236" s="11" t="str">
        <f>IFERROR(IF(ISBLANK(INDEX(Date_ProbaD!$H:$H,MATCH("Sociologie"&amp;"||"&amp;$B236,Date_ProbaD!$K:$K,0))),"-",INDEX(Date_ProbaD!$H:$H,MATCH("Sociologie"&amp;"||"&amp;$B236,Date_ProbaD!$K:$K,0))),"-")</f>
        <v>-</v>
      </c>
      <c r="I236" s="16">
        <f>IFERROR(IF(ISBLANK(INDEX(Date_ProbaD!$I:$I,MATCH("Sociologie"&amp;"||"&amp;$B236,Date_ProbaD!$K:$K,0))),"-",INDEX(Date_ProbaD!$I:$I,MATCH("Sociologie"&amp;"||"&amp;$B236,Date_ProbaD!$K:$K,0))),"-")</f>
        <v>3</v>
      </c>
      <c r="J236" s="11">
        <f>IFERROR(IF(ISBLANK(INDEX(Date_ProbaD!$J:$J,MATCH("Sociologie"&amp;"||"&amp;$B236,Date_ProbaD!$K:$K,0))),"-",INDEX(Date_ProbaD!$J:$J,MATCH("Sociologie"&amp;"||"&amp;$B236,Date_ProbaD!$K:$K,0))),"-")</f>
        <v>4.5333333333333297</v>
      </c>
      <c r="K236" s="11" t="str">
        <f t="shared" si="10"/>
        <v>-</v>
      </c>
    </row>
    <row r="237" spans="1:11" x14ac:dyDescent="0.2">
      <c r="A237" s="16">
        <v>11</v>
      </c>
      <c r="B237" s="17" t="s">
        <v>68</v>
      </c>
      <c r="C237" s="17" t="s">
        <v>69</v>
      </c>
      <c r="D237" s="16" t="s">
        <v>42</v>
      </c>
      <c r="E237" s="16">
        <f>IFERROR(IF(ISBLANK(INDEX(Date_ProbaD!$E:$E,MATCH("Sociologie"&amp;"||"&amp;$B237,Date_ProbaD!$K:$K,0))),"-",INDEX(Date_ProbaD!$E:$E,MATCH("Sociologie"&amp;"||"&amp;$B237,Date_ProbaD!$K:$K,0))),"-")</f>
        <v>2</v>
      </c>
      <c r="F237" s="11">
        <f>IFERROR(IF(ISBLANK(INDEX(Date_ProbaD!$F:$F,MATCH("Sociologie"&amp;"||"&amp;$B237,Date_ProbaD!$K:$K,0))),"-",INDEX(Date_ProbaD!$F:$F,MATCH("Sociologie"&amp;"||"&amp;$B237,Date_ProbaD!$K:$K,0))),"-")</f>
        <v>4.9000000000000004</v>
      </c>
      <c r="G237" s="16" t="str">
        <f>IFERROR(IF(ISBLANK(INDEX(Date_ProbaD!$G:$G,MATCH("Sociologie"&amp;"||"&amp;$B237,Date_ProbaD!$K:$K,0))),"-",INDEX(Date_ProbaD!$G:$G,MATCH("Sociologie"&amp;"||"&amp;$B237,Date_ProbaD!$K:$K,0))),"-")</f>
        <v>-</v>
      </c>
      <c r="H237" s="11" t="str">
        <f>IFERROR(IF(ISBLANK(INDEX(Date_ProbaD!$H:$H,MATCH("Sociologie"&amp;"||"&amp;$B237,Date_ProbaD!$K:$K,0))),"-",INDEX(Date_ProbaD!$H:$H,MATCH("Sociologie"&amp;"||"&amp;$B237,Date_ProbaD!$K:$K,0))),"-")</f>
        <v>-</v>
      </c>
      <c r="I237" s="16" t="str">
        <f>IFERROR(IF(ISBLANK(INDEX(Date_ProbaD!$I:$I,MATCH("Sociologie"&amp;"||"&amp;$B237,Date_ProbaD!$K:$K,0))),"-",INDEX(Date_ProbaD!$I:$I,MATCH("Sociologie"&amp;"||"&amp;$B237,Date_ProbaD!$K:$K,0))),"-")</f>
        <v>-</v>
      </c>
      <c r="J237" s="11" t="str">
        <f>IFERROR(IF(ISBLANK(INDEX(Date_ProbaD!$J:$J,MATCH("Sociologie"&amp;"||"&amp;$B237,Date_ProbaD!$K:$K,0))),"-",INDEX(Date_ProbaD!$J:$J,MATCH("Sociologie"&amp;"||"&amp;$B237,Date_ProbaD!$K:$K,0))),"-")</f>
        <v>-</v>
      </c>
      <c r="K237" s="11" t="str">
        <f t="shared" si="10"/>
        <v>-</v>
      </c>
    </row>
    <row r="238" spans="1:11" x14ac:dyDescent="0.2">
      <c r="A238" s="16">
        <v>12</v>
      </c>
      <c r="B238" s="17" t="s">
        <v>47</v>
      </c>
      <c r="C238" s="17" t="s">
        <v>41</v>
      </c>
      <c r="D238" s="16" t="s">
        <v>42</v>
      </c>
      <c r="E238" s="16">
        <f>IFERROR(IF(ISBLANK(INDEX(Date_ProbaD!$E:$E,MATCH("Sociologie"&amp;"||"&amp;$B238,Date_ProbaD!$K:$K,0))),"-",INDEX(Date_ProbaD!$E:$E,MATCH("Sociologie"&amp;"||"&amp;$B238,Date_ProbaD!$K:$K,0))),"-")</f>
        <v>10</v>
      </c>
      <c r="F238" s="11">
        <f>IFERROR(IF(ISBLANK(INDEX(Date_ProbaD!$F:$F,MATCH("Sociologie"&amp;"||"&amp;$B238,Date_ProbaD!$K:$K,0))),"-",INDEX(Date_ProbaD!$F:$F,MATCH("Sociologie"&amp;"||"&amp;$B238,Date_ProbaD!$K:$K,0))),"-")</f>
        <v>8.125</v>
      </c>
      <c r="G238" s="16">
        <f>IFERROR(IF(ISBLANK(INDEX(Date_ProbaD!$G:$G,MATCH("Sociologie"&amp;"||"&amp;$B238,Date_ProbaD!$K:$K,0))),"-",INDEX(Date_ProbaD!$G:$G,MATCH("Sociologie"&amp;"||"&amp;$B238,Date_ProbaD!$K:$K,0))),"-")</f>
        <v>9</v>
      </c>
      <c r="H238" s="11">
        <f>IFERROR(IF(ISBLANK(INDEX(Date_ProbaD!$H:$H,MATCH("Sociologie"&amp;"||"&amp;$B238,Date_ProbaD!$K:$K,0))),"-",INDEX(Date_ProbaD!$H:$H,MATCH("Sociologie"&amp;"||"&amp;$B238,Date_ProbaD!$K:$K,0))),"-")</f>
        <v>8.1999999999999993</v>
      </c>
      <c r="I238" s="16" t="str">
        <f>IFERROR(IF(ISBLANK(INDEX(Date_ProbaD!$I:$I,MATCH("Sociologie"&amp;"||"&amp;$B238,Date_ProbaD!$K:$K,0))),"-",INDEX(Date_ProbaD!$I:$I,MATCH("Sociologie"&amp;"||"&amp;$B238,Date_ProbaD!$K:$K,0))),"-")</f>
        <v>-</v>
      </c>
      <c r="J238" s="11" t="str">
        <f>IFERROR(IF(ISBLANK(INDEX(Date_ProbaD!$J:$J,MATCH("Sociologie"&amp;"||"&amp;$B238,Date_ProbaD!$K:$K,0))),"-",INDEX(Date_ProbaD!$J:$J,MATCH("Sociologie"&amp;"||"&amp;$B238,Date_ProbaD!$K:$K,0))),"-")</f>
        <v>-</v>
      </c>
      <c r="K238" s="11" t="str">
        <f t="shared" si="10"/>
        <v>-</v>
      </c>
    </row>
  </sheetData>
  <mergeCells count="15">
    <mergeCell ref="A160:K160"/>
    <mergeCell ref="A175:K175"/>
    <mergeCell ref="A182:K182"/>
    <mergeCell ref="A203:K203"/>
    <mergeCell ref="A225:K225"/>
    <mergeCell ref="A90:K90"/>
    <mergeCell ref="A95:K95"/>
    <mergeCell ref="A102:K102"/>
    <mergeCell ref="A112:K112"/>
    <mergeCell ref="A126:K126"/>
    <mergeCell ref="A1:K1"/>
    <mergeCell ref="A4:K4"/>
    <mergeCell ref="A30:K30"/>
    <mergeCell ref="A56:K56"/>
    <mergeCell ref="A68:K68"/>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2"/>
  <sheetViews>
    <sheetView showGridLines="0" zoomScaleNormal="100" workbookViewId="0">
      <pane ySplit="3" topLeftCell="A4" activePane="bottomLeft" state="frozen"/>
      <selection pane="bottomLeft"/>
    </sheetView>
  </sheetViews>
  <sheetFormatPr baseColWidth="10" defaultColWidth="8.6640625" defaultRowHeight="15" x14ac:dyDescent="0.2"/>
  <cols>
    <col min="1" max="1" width="6" customWidth="1"/>
    <col min="2" max="2" width="46" customWidth="1"/>
    <col min="3" max="3" width="16" customWidth="1"/>
    <col min="4" max="5" width="9" customWidth="1"/>
    <col min="6" max="6" width="10" customWidth="1"/>
    <col min="7" max="7" width="9" customWidth="1"/>
    <col min="8" max="8" width="10" customWidth="1"/>
    <col min="9" max="9" width="9" customWidth="1"/>
    <col min="10" max="11" width="10" customWidth="1"/>
  </cols>
  <sheetData>
    <row r="1" spans="1:11" x14ac:dyDescent="0.2">
      <c r="A1" s="2" t="s">
        <v>142</v>
      </c>
      <c r="B1" s="2"/>
      <c r="C1" s="2"/>
      <c r="D1" s="2"/>
      <c r="E1" s="2"/>
      <c r="F1" s="2"/>
      <c r="G1" s="2"/>
      <c r="H1" s="2"/>
      <c r="I1" s="2"/>
      <c r="J1" s="2"/>
      <c r="K1" s="2"/>
    </row>
    <row r="4" spans="1:11" x14ac:dyDescent="0.2">
      <c r="A4" s="1" t="s">
        <v>131</v>
      </c>
      <c r="B4" s="1"/>
      <c r="C4" s="1"/>
      <c r="D4" s="1"/>
      <c r="E4" s="1"/>
      <c r="F4" s="1"/>
      <c r="G4" s="1"/>
      <c r="H4" s="1"/>
      <c r="I4" s="1"/>
      <c r="J4" s="1"/>
      <c r="K4" s="1"/>
    </row>
    <row r="5" spans="1:11" ht="28" x14ac:dyDescent="0.2">
      <c r="A5" s="12" t="s">
        <v>100</v>
      </c>
      <c r="B5" s="12" t="s">
        <v>22</v>
      </c>
      <c r="C5" s="12" t="s">
        <v>23</v>
      </c>
      <c r="D5" s="12" t="s">
        <v>24</v>
      </c>
      <c r="E5" s="12" t="s">
        <v>135</v>
      </c>
      <c r="F5" s="12" t="s">
        <v>136</v>
      </c>
      <c r="G5" s="12" t="s">
        <v>137</v>
      </c>
      <c r="H5" s="12" t="s">
        <v>138</v>
      </c>
      <c r="I5" s="12" t="s">
        <v>139</v>
      </c>
      <c r="J5" s="12" t="s">
        <v>140</v>
      </c>
      <c r="K5" s="12" t="s">
        <v>103</v>
      </c>
    </row>
    <row r="6" spans="1:11" x14ac:dyDescent="0.2">
      <c r="A6" s="16">
        <v>1</v>
      </c>
      <c r="B6" s="17" t="s">
        <v>86</v>
      </c>
      <c r="C6" s="17" t="s">
        <v>41</v>
      </c>
      <c r="D6" s="16" t="s">
        <v>42</v>
      </c>
      <c r="E6" s="16">
        <f>IFERROR(IF(ISBLANK(INDEX(Date_Materna!$E:$E,MATCH("Limba germană"&amp;"||"&amp;$B6,Date_Materna!$K:$K,0))),"-",INDEX(Date_Materna!$E:$E,MATCH("Limba germană"&amp;"||"&amp;$B6,Date_Materna!$K:$K,0))),"-")</f>
        <v>36</v>
      </c>
      <c r="F6" s="11">
        <f>IFERROR(IF(ISBLANK(INDEX(Date_Materna!$F:$F,MATCH("Limba germană"&amp;"||"&amp;$B6,Date_Materna!$K:$K,0))),"-",INDEX(Date_Materna!$F:$F,MATCH("Limba germană"&amp;"||"&amp;$B6,Date_Materna!$K:$K,0))),"-")</f>
        <v>7.3208333333333302</v>
      </c>
      <c r="G6" s="16">
        <f>IFERROR(IF(ISBLANK(INDEX(Date_Materna!$G:$G,MATCH("Limba germană"&amp;"||"&amp;$B6,Date_Materna!$K:$K,0))),"-",INDEX(Date_Materna!$G:$G,MATCH("Limba germană"&amp;"||"&amp;$B6,Date_Materna!$K:$K,0))),"-")</f>
        <v>17</v>
      </c>
      <c r="H6" s="11">
        <f>IFERROR(IF(ISBLANK(INDEX(Date_Materna!$H:$H,MATCH("Limba germană"&amp;"||"&amp;$B6,Date_Materna!$K:$K,0))),"-",INDEX(Date_Materna!$H:$H,MATCH("Limba germană"&amp;"||"&amp;$B6,Date_Materna!$K:$K,0))),"-")</f>
        <v>7.1647058823529397</v>
      </c>
      <c r="I6" s="16">
        <f>IFERROR(IF(ISBLANK(INDEX(Date_Materna!$I:$I,MATCH("Limba germană"&amp;"||"&amp;$B6,Date_Materna!$K:$K,0))),"-",INDEX(Date_Materna!$I:$I,MATCH("Limba germană"&amp;"||"&amp;$B6,Date_Materna!$K:$K,0))),"-")</f>
        <v>38</v>
      </c>
      <c r="J6" s="11">
        <f>IFERROR(IF(ISBLANK(INDEX(Date_Materna!$J:$J,MATCH("Limba germană"&amp;"||"&amp;$B6,Date_Materna!$K:$K,0))),"-",INDEX(Date_Materna!$J:$J,MATCH("Limba germană"&amp;"||"&amp;$B6,Date_Materna!$K:$K,0))),"-")</f>
        <v>6.7394736842105303</v>
      </c>
      <c r="K6" s="11">
        <f>IFERROR(ROUND(J6-F6,2),"-")</f>
        <v>-0.57999999999999996</v>
      </c>
    </row>
    <row r="7" spans="1:11" x14ac:dyDescent="0.2">
      <c r="A7" s="1" t="s">
        <v>132</v>
      </c>
      <c r="B7" s="1"/>
      <c r="C7" s="1"/>
      <c r="D7" s="1"/>
      <c r="E7" s="1"/>
      <c r="F7" s="1"/>
      <c r="G7" s="1"/>
      <c r="H7" s="1"/>
      <c r="I7" s="1"/>
      <c r="J7" s="1"/>
      <c r="K7" s="1"/>
    </row>
    <row r="8" spans="1:11" ht="28" x14ac:dyDescent="0.2">
      <c r="A8" s="12" t="s">
        <v>100</v>
      </c>
      <c r="B8" s="12" t="s">
        <v>22</v>
      </c>
      <c r="C8" s="12" t="s">
        <v>23</v>
      </c>
      <c r="D8" s="12" t="s">
        <v>24</v>
      </c>
      <c r="E8" s="12" t="s">
        <v>135</v>
      </c>
      <c r="F8" s="12" t="s">
        <v>136</v>
      </c>
      <c r="G8" s="12" t="s">
        <v>137</v>
      </c>
      <c r="H8" s="12" t="s">
        <v>138</v>
      </c>
      <c r="I8" s="12" t="s">
        <v>139</v>
      </c>
      <c r="J8" s="12" t="s">
        <v>140</v>
      </c>
      <c r="K8" s="12" t="s">
        <v>103</v>
      </c>
    </row>
    <row r="9" spans="1:11" x14ac:dyDescent="0.2">
      <c r="A9" s="16">
        <v>1</v>
      </c>
      <c r="B9" s="17" t="s">
        <v>49</v>
      </c>
      <c r="C9" s="17" t="s">
        <v>41</v>
      </c>
      <c r="D9" s="16" t="s">
        <v>39</v>
      </c>
      <c r="E9" s="16">
        <f>IFERROR(IF(ISBLANK(INDEX(Date_Materna!$E:$E,MATCH("Limba maghiară"&amp;"||"&amp;$B9,Date_Materna!$K:$K,0))),"-",INDEX(Date_Materna!$E:$E,MATCH("Limba maghiară"&amp;"||"&amp;$B9,Date_Materna!$K:$K,0))),"-")</f>
        <v>36</v>
      </c>
      <c r="F9" s="11">
        <f>IFERROR(IF(ISBLANK(INDEX(Date_Materna!$F:$F,MATCH("Limba maghiară"&amp;"||"&amp;$B9,Date_Materna!$K:$K,0))),"-",INDEX(Date_Materna!$F:$F,MATCH("Limba maghiară"&amp;"||"&amp;$B9,Date_Materna!$K:$K,0))),"-")</f>
        <v>7.0472222222222198</v>
      </c>
      <c r="G9" s="16">
        <f>IFERROR(IF(ISBLANK(INDEX(Date_Materna!$G:$G,MATCH("Limba maghiară"&amp;"||"&amp;$B9,Date_Materna!$K:$K,0))),"-",INDEX(Date_Materna!$G:$G,MATCH("Limba maghiară"&amp;"||"&amp;$B9,Date_Materna!$K:$K,0))),"-")</f>
        <v>43</v>
      </c>
      <c r="H9" s="11">
        <f>IFERROR(IF(ISBLANK(INDEX(Date_Materna!$H:$H,MATCH("Limba maghiară"&amp;"||"&amp;$B9,Date_Materna!$K:$K,0))),"-",INDEX(Date_Materna!$H:$H,MATCH("Limba maghiară"&amp;"||"&amp;$B9,Date_Materna!$K:$K,0))),"-")</f>
        <v>7.4976744186046496</v>
      </c>
      <c r="I9" s="16">
        <f>IFERROR(IF(ISBLANK(INDEX(Date_Materna!$I:$I,MATCH("Limba maghiară"&amp;"||"&amp;$B9,Date_Materna!$K:$K,0))),"-",INDEX(Date_Materna!$I:$I,MATCH("Limba maghiară"&amp;"||"&amp;$B9,Date_Materna!$K:$K,0))),"-")</f>
        <v>50</v>
      </c>
      <c r="J9" s="11">
        <f>IFERROR(IF(ISBLANK(INDEX(Date_Materna!$J:$J,MATCH("Limba maghiară"&amp;"||"&amp;$B9,Date_Materna!$K:$K,0))),"-",INDEX(Date_Materna!$J:$J,MATCH("Limba maghiară"&amp;"||"&amp;$B9,Date_Materna!$K:$K,0))),"-")</f>
        <v>7.9080000000000004</v>
      </c>
      <c r="K9" s="11">
        <f>IFERROR(ROUND(J9-F9,2),"-")</f>
        <v>0.86</v>
      </c>
    </row>
    <row r="10" spans="1:11" x14ac:dyDescent="0.2">
      <c r="A10" s="1" t="s">
        <v>133</v>
      </c>
      <c r="B10" s="1"/>
      <c r="C10" s="1"/>
      <c r="D10" s="1"/>
      <c r="E10" s="1"/>
      <c r="F10" s="1"/>
      <c r="G10" s="1"/>
      <c r="H10" s="1"/>
      <c r="I10" s="1"/>
      <c r="J10" s="1"/>
      <c r="K10" s="1"/>
    </row>
    <row r="11" spans="1:11" ht="28" x14ac:dyDescent="0.2">
      <c r="A11" s="12" t="s">
        <v>100</v>
      </c>
      <c r="B11" s="12" t="s">
        <v>22</v>
      </c>
      <c r="C11" s="12" t="s">
        <v>23</v>
      </c>
      <c r="D11" s="12" t="s">
        <v>24</v>
      </c>
      <c r="E11" s="12" t="s">
        <v>135</v>
      </c>
      <c r="F11" s="12" t="s">
        <v>136</v>
      </c>
      <c r="G11" s="12" t="s">
        <v>137</v>
      </c>
      <c r="H11" s="12" t="s">
        <v>138</v>
      </c>
      <c r="I11" s="12" t="s">
        <v>139</v>
      </c>
      <c r="J11" s="12" t="s">
        <v>140</v>
      </c>
      <c r="K11" s="12" t="s">
        <v>103</v>
      </c>
    </row>
    <row r="12" spans="1:11" x14ac:dyDescent="0.2">
      <c r="A12" s="16">
        <v>1</v>
      </c>
      <c r="B12" s="17" t="s">
        <v>89</v>
      </c>
      <c r="C12" s="17" t="s">
        <v>90</v>
      </c>
      <c r="D12" s="16" t="s">
        <v>42</v>
      </c>
      <c r="E12" s="16">
        <f>IFERROR(IF(ISBLANK(INDEX(Date_Materna!$E:$E,MATCH("Limba slovacă"&amp;"||"&amp;$B12,Date_Materna!$K:$K,0))),"-",INDEX(Date_Materna!$E:$E,MATCH("Limba slovacă"&amp;"||"&amp;$B12,Date_Materna!$K:$K,0))),"-")</f>
        <v>14</v>
      </c>
      <c r="F12" s="11">
        <f>IFERROR(IF(ISBLANK(INDEX(Date_Materna!$F:$F,MATCH("Limba slovacă"&amp;"||"&amp;$B12,Date_Materna!$K:$K,0))),"-",INDEX(Date_Materna!$F:$F,MATCH("Limba slovacă"&amp;"||"&amp;$B12,Date_Materna!$K:$K,0))),"-")</f>
        <v>9.1785714285714306</v>
      </c>
      <c r="G12" s="16">
        <f>IFERROR(IF(ISBLANK(INDEX(Date_Materna!$G:$G,MATCH("Limba slovacă"&amp;"||"&amp;$B12,Date_Materna!$K:$K,0))),"-",INDEX(Date_Materna!$G:$G,MATCH("Limba slovacă"&amp;"||"&amp;$B12,Date_Materna!$K:$K,0))),"-")</f>
        <v>6</v>
      </c>
      <c r="H12" s="11">
        <f>IFERROR(IF(ISBLANK(INDEX(Date_Materna!$H:$H,MATCH("Limba slovacă"&amp;"||"&amp;$B12,Date_Materna!$K:$K,0))),"-",INDEX(Date_Materna!$H:$H,MATCH("Limba slovacă"&amp;"||"&amp;$B12,Date_Materna!$K:$K,0))),"-")</f>
        <v>7.9749999999999996</v>
      </c>
      <c r="I12" s="16">
        <f>IFERROR(IF(ISBLANK(INDEX(Date_Materna!$I:$I,MATCH("Limba slovacă"&amp;"||"&amp;$B12,Date_Materna!$K:$K,0))),"-",INDEX(Date_Materna!$I:$I,MATCH("Limba slovacă"&amp;"||"&amp;$B12,Date_Materna!$K:$K,0))),"-")</f>
        <v>18</v>
      </c>
      <c r="J12" s="11">
        <f>IFERROR(IF(ISBLANK(INDEX(Date_Materna!$J:$J,MATCH("Limba slovacă"&amp;"||"&amp;$B12,Date_Materna!$K:$K,0))),"-",INDEX(Date_Materna!$J:$J,MATCH("Limba slovacă"&amp;"||"&amp;$B12,Date_Materna!$K:$K,0))),"-")</f>
        <v>7.9138888888888896</v>
      </c>
      <c r="K12" s="11">
        <f>IFERROR(ROUND(J12-F12,2),"-")</f>
        <v>-1.26</v>
      </c>
    </row>
  </sheetData>
  <mergeCells count="4">
    <mergeCell ref="A1:K1"/>
    <mergeCell ref="A4:K4"/>
    <mergeCell ref="A7:K7"/>
    <mergeCell ref="A10:K10"/>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7"/>
  <sheetViews>
    <sheetView showGridLines="0" zoomScaleNormal="100" workbookViewId="0"/>
  </sheetViews>
  <sheetFormatPr baseColWidth="10" defaultColWidth="8.6640625" defaultRowHeight="15" x14ac:dyDescent="0.2"/>
  <cols>
    <col min="1" max="1" width="110" customWidth="1"/>
  </cols>
  <sheetData>
    <row r="1" spans="1:1" ht="18" x14ac:dyDescent="0.2">
      <c r="A1" s="5" t="s">
        <v>143</v>
      </c>
    </row>
    <row r="3" spans="1:1" ht="15" customHeight="1" x14ac:dyDescent="0.2">
      <c r="A3" s="18" t="s">
        <v>144</v>
      </c>
    </row>
    <row r="4" spans="1:1" ht="75" customHeight="1" x14ac:dyDescent="0.2">
      <c r="A4" s="19" t="s">
        <v>145</v>
      </c>
    </row>
    <row r="6" spans="1:1" ht="15" customHeight="1" x14ac:dyDescent="0.2">
      <c r="A6" s="18" t="s">
        <v>146</v>
      </c>
    </row>
    <row r="7" spans="1:1" ht="75" customHeight="1" x14ac:dyDescent="0.2">
      <c r="A7" s="19" t="s">
        <v>147</v>
      </c>
    </row>
    <row r="9" spans="1:1" ht="15" customHeight="1" x14ac:dyDescent="0.2">
      <c r="A9" s="18" t="s">
        <v>148</v>
      </c>
    </row>
    <row r="10" spans="1:1" ht="60" customHeight="1" x14ac:dyDescent="0.2">
      <c r="A10" s="19" t="s">
        <v>149</v>
      </c>
    </row>
    <row r="12" spans="1:1" ht="15" customHeight="1" x14ac:dyDescent="0.2">
      <c r="A12" s="18" t="s">
        <v>150</v>
      </c>
    </row>
    <row r="13" spans="1:1" ht="75" customHeight="1" x14ac:dyDescent="0.2">
      <c r="A13" s="19" t="s">
        <v>151</v>
      </c>
    </row>
    <row r="15" spans="1:1" ht="15" customHeight="1" x14ac:dyDescent="0.2">
      <c r="A15" s="18" t="s">
        <v>152</v>
      </c>
    </row>
    <row r="16" spans="1:1" ht="45" customHeight="1" x14ac:dyDescent="0.2">
      <c r="A16" s="19" t="s">
        <v>153</v>
      </c>
    </row>
    <row r="18" spans="1:1" ht="15" customHeight="1" x14ac:dyDescent="0.2">
      <c r="A18" s="18" t="s">
        <v>154</v>
      </c>
    </row>
    <row r="19" spans="1:1" ht="90" customHeight="1" x14ac:dyDescent="0.2">
      <c r="A19" s="19" t="s">
        <v>155</v>
      </c>
    </row>
    <row r="21" spans="1:1" ht="15" customHeight="1" x14ac:dyDescent="0.2">
      <c r="A21" s="18" t="s">
        <v>156</v>
      </c>
    </row>
    <row r="22" spans="1:1" ht="60" customHeight="1" x14ac:dyDescent="0.2">
      <c r="A22" s="19" t="s">
        <v>157</v>
      </c>
    </row>
    <row r="24" spans="1:1" ht="15" customHeight="1" x14ac:dyDescent="0.2">
      <c r="A24" s="18" t="s">
        <v>158</v>
      </c>
    </row>
    <row r="25" spans="1:1" ht="30" customHeight="1" x14ac:dyDescent="0.2">
      <c r="A25" s="19" t="s">
        <v>159</v>
      </c>
    </row>
    <row r="27" spans="1:1" ht="15" customHeight="1" x14ac:dyDescent="0.2">
      <c r="A27" s="19" t="s">
        <v>160</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Rezumat</vt:lpstr>
      <vt:lpstr>Date_unitati</vt:lpstr>
      <vt:lpstr>Evoluție promovabilitate</vt:lpstr>
      <vt:lpstr>Evoluție medie generală</vt:lpstr>
      <vt:lpstr>Evoluție Lb. Română</vt:lpstr>
      <vt:lpstr>Date_ProbaC</vt:lpstr>
      <vt:lpstr>Date_ProbaD</vt:lpstr>
      <vt:lpstr>Date_Materna</vt:lpstr>
      <vt:lpstr>Evoluție Proba C</vt:lpstr>
      <vt:lpstr>Evoluție Proba D</vt:lpstr>
      <vt:lpstr>Evoluție Lb. Maternă</vt:lpstr>
      <vt:lpstr>Metodologie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marius gondor</cp:lastModifiedBy>
  <cp:revision>1</cp:revision>
  <dcterms:created xsi:type="dcterms:W3CDTF">2026-09-12T14:45:13Z</dcterms:created>
  <dcterms:modified xsi:type="dcterms:W3CDTF">2026-09-12T14:49:50Z</dcterms:modified>
  <dc:language>en-US</dc:language>
</cp:coreProperties>
</file>